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4_兵庫リレー\兵庫ﾘﾚｰ2026\"/>
    </mc:Choice>
  </mc:AlternateContent>
  <xr:revisionPtr revIDLastSave="0" documentId="13_ncr:1_{8E819D61-76A0-4BCB-8FA5-632F4A33C3C9}" xr6:coauthVersionLast="47" xr6:coauthVersionMax="47" xr10:uidLastSave="{00000000-0000-0000-0000-000000000000}"/>
  <bookViews>
    <workbookView xWindow="-108" yWindow="-108" windowWidth="23256" windowHeight="12456" xr2:uid="{4D6CCCC2-0D88-442D-B523-B1DE5E329CED}"/>
  </bookViews>
  <sheets>
    <sheet name="注意事項" sheetId="5" r:id="rId1"/>
    <sheet name="男子申込" sheetId="2" r:id="rId2"/>
    <sheet name="女子申込" sheetId="9" r:id="rId3"/>
  </sheets>
  <externalReferences>
    <externalReference r:id="rId4"/>
    <externalReference r:id="rId5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G_code">#REF!</definedName>
    <definedName name="gun">[1]次年度一覧!$F$6:$H$51</definedName>
    <definedName name="_xlnm.Print_Area" localSheetId="2">女子申込!$A$2:$AA$39</definedName>
    <definedName name="_xlnm.Print_Area" localSheetId="1">男子申込!$A$2:$AA$39</definedName>
    <definedName name="_xlnm.Print_Titles" localSheetId="2">女子申込!$2:$15</definedName>
    <definedName name="_xlnm.Print_Titles" localSheetId="1">男子申込!$2:$15</definedName>
  </definedNames>
  <calcPr calcId="191029"/>
</workbook>
</file>

<file path=xl/calcChain.xml><?xml version="1.0" encoding="utf-8"?>
<calcChain xmlns="http://schemas.openxmlformats.org/spreadsheetml/2006/main">
  <c r="AD44" i="9" l="1"/>
  <c r="AD43" i="9"/>
  <c r="AD42" i="9"/>
  <c r="AD41" i="9"/>
  <c r="AD43" i="2"/>
  <c r="AD42" i="2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M34" i="9"/>
  <c r="AL34" i="9"/>
  <c r="AG34" i="9"/>
  <c r="AF34" i="9"/>
  <c r="AE34" i="9"/>
  <c r="AA34" i="9" s="1"/>
  <c r="AB34" i="9" s="1"/>
  <c r="AM33" i="9"/>
  <c r="AL33" i="9"/>
  <c r="AG33" i="9"/>
  <c r="AF33" i="9"/>
  <c r="AE33" i="9"/>
  <c r="AA33" i="9" s="1"/>
  <c r="AB33" i="9" s="1"/>
  <c r="AM32" i="9"/>
  <c r="AL32" i="9"/>
  <c r="AG32" i="9"/>
  <c r="AF32" i="9"/>
  <c r="AE32" i="9"/>
  <c r="AA32" i="9" s="1"/>
  <c r="AB32" i="9" s="1"/>
  <c r="AM31" i="9"/>
  <c r="AL31" i="9"/>
  <c r="AG31" i="9"/>
  <c r="AF31" i="9"/>
  <c r="AE31" i="9"/>
  <c r="AA31" i="9" s="1"/>
  <c r="AB31" i="9" s="1"/>
  <c r="J12" i="9"/>
  <c r="AC39" i="2"/>
  <c r="AC38" i="2"/>
  <c r="AC37" i="2"/>
  <c r="AC36" i="2"/>
  <c r="AC35" i="2"/>
  <c r="AC34" i="2"/>
  <c r="AC33" i="2"/>
  <c r="AC32" i="2"/>
  <c r="AC31" i="2"/>
  <c r="J12" i="2"/>
  <c r="AM35" i="2"/>
  <c r="AL35" i="2"/>
  <c r="AG35" i="2"/>
  <c r="AF35" i="2"/>
  <c r="AE35" i="2"/>
  <c r="AM34" i="2"/>
  <c r="AL34" i="2"/>
  <c r="AG34" i="2"/>
  <c r="AF34" i="2"/>
  <c r="AE34" i="2"/>
  <c r="AM33" i="2"/>
  <c r="AL33" i="2"/>
  <c r="AG33" i="2"/>
  <c r="AF33" i="2"/>
  <c r="AE33" i="2"/>
  <c r="AA33" i="2" s="1"/>
  <c r="AB33" i="2" s="1"/>
  <c r="AM32" i="2"/>
  <c r="AL32" i="2"/>
  <c r="AG32" i="2"/>
  <c r="AF32" i="2"/>
  <c r="AE32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A35" i="2" l="1"/>
  <c r="AB35" i="2" s="1"/>
  <c r="AA32" i="2"/>
  <c r="AB32" i="2" s="1"/>
  <c r="AA34" i="2"/>
  <c r="AB34" i="2" s="1"/>
  <c r="AG39" i="9"/>
  <c r="AG38" i="9"/>
  <c r="AG37" i="9"/>
  <c r="AG36" i="9"/>
  <c r="AG35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39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6" i="2"/>
  <c r="AG37" i="2"/>
  <c r="AG38" i="2"/>
  <c r="AG16" i="2"/>
  <c r="AE39" i="9"/>
  <c r="AA39" i="9" s="1"/>
  <c r="AB39" i="9" s="1"/>
  <c r="AE38" i="9"/>
  <c r="AA38" i="9" s="1"/>
  <c r="AB38" i="9" s="1"/>
  <c r="AE37" i="9"/>
  <c r="AE36" i="9"/>
  <c r="AE35" i="9"/>
  <c r="AA35" i="9" s="1"/>
  <c r="AB35" i="9" s="1"/>
  <c r="AE30" i="9"/>
  <c r="AE29" i="9"/>
  <c r="AE28" i="9"/>
  <c r="AE27" i="9"/>
  <c r="AA27" i="9" s="1"/>
  <c r="AB27" i="9" s="1"/>
  <c r="AE26" i="9"/>
  <c r="AE25" i="9"/>
  <c r="AE24" i="9"/>
  <c r="AA24" i="9" s="1"/>
  <c r="AB24" i="9" s="1"/>
  <c r="AE23" i="9"/>
  <c r="AA23" i="9" s="1"/>
  <c r="AB23" i="9" s="1"/>
  <c r="AE22" i="9"/>
  <c r="AA22" i="9" s="1"/>
  <c r="AB22" i="9" s="1"/>
  <c r="AE21" i="9"/>
  <c r="AE20" i="9"/>
  <c r="AE19" i="9"/>
  <c r="AA19" i="9" s="1"/>
  <c r="AB19" i="9" s="1"/>
  <c r="AE18" i="9"/>
  <c r="AA18" i="9" s="1"/>
  <c r="AB18" i="9" s="1"/>
  <c r="AE17" i="9"/>
  <c r="AA17" i="9" s="1"/>
  <c r="AB17" i="9" s="1"/>
  <c r="AE16" i="9"/>
  <c r="AA16" i="9" s="1"/>
  <c r="AB16" i="9" s="1"/>
  <c r="AE17" i="2"/>
  <c r="AA17" i="2" s="1"/>
  <c r="AB17" i="2" s="1"/>
  <c r="AE18" i="2"/>
  <c r="AE19" i="2"/>
  <c r="AA19" i="2" s="1"/>
  <c r="AB19" i="2" s="1"/>
  <c r="AE20" i="2"/>
  <c r="AA20" i="2" s="1"/>
  <c r="AB20" i="2" s="1"/>
  <c r="AE21" i="2"/>
  <c r="AA21" i="2" s="1"/>
  <c r="AB21" i="2" s="1"/>
  <c r="AE22" i="2"/>
  <c r="AE23" i="2"/>
  <c r="AA23" i="2" s="1"/>
  <c r="AB23" i="2" s="1"/>
  <c r="AE24" i="2"/>
  <c r="AA24" i="2" s="1"/>
  <c r="AB24" i="2" s="1"/>
  <c r="AE25" i="2"/>
  <c r="AE26" i="2"/>
  <c r="AA26" i="2" s="1"/>
  <c r="AB26" i="2" s="1"/>
  <c r="AE27" i="2"/>
  <c r="AE28" i="2"/>
  <c r="AE29" i="2"/>
  <c r="AE30" i="2"/>
  <c r="AE31" i="2"/>
  <c r="AE36" i="2"/>
  <c r="AE37" i="2"/>
  <c r="AA37" i="2" s="1"/>
  <c r="AB37" i="2" s="1"/>
  <c r="AE38" i="2"/>
  <c r="AE39" i="2"/>
  <c r="AA39" i="2" s="1"/>
  <c r="AB39" i="2" s="1"/>
  <c r="AE16" i="2"/>
  <c r="AA16" i="2" s="1"/>
  <c r="AB16" i="2" s="1"/>
  <c r="E4" i="9"/>
  <c r="F9" i="9"/>
  <c r="I14" i="9"/>
  <c r="I14" i="2"/>
  <c r="AT11" i="2"/>
  <c r="AS11" i="2"/>
  <c r="W12" i="9"/>
  <c r="Y11" i="9"/>
  <c r="W11" i="9"/>
  <c r="T9" i="9"/>
  <c r="P9" i="9"/>
  <c r="B9" i="9"/>
  <c r="T7" i="9"/>
  <c r="P7" i="9"/>
  <c r="F7" i="9"/>
  <c r="AQ11" i="2"/>
  <c r="AM11" i="2"/>
  <c r="AM39" i="9"/>
  <c r="AL39" i="9"/>
  <c r="AF39" i="9"/>
  <c r="AM38" i="9"/>
  <c r="AL38" i="9"/>
  <c r="AF38" i="9"/>
  <c r="AM37" i="9"/>
  <c r="AL37" i="9"/>
  <c r="AF37" i="9"/>
  <c r="AM36" i="9"/>
  <c r="AL36" i="9"/>
  <c r="AF36" i="9"/>
  <c r="AM35" i="9"/>
  <c r="AL35" i="9"/>
  <c r="AF35" i="9"/>
  <c r="AM30" i="9"/>
  <c r="AL30" i="9"/>
  <c r="AF30" i="9"/>
  <c r="AM29" i="9"/>
  <c r="AL29" i="9"/>
  <c r="AF29" i="9"/>
  <c r="AM28" i="9"/>
  <c r="AL28" i="9"/>
  <c r="AF28" i="9"/>
  <c r="AM27" i="9"/>
  <c r="AL27" i="9"/>
  <c r="AF27" i="9"/>
  <c r="AM26" i="9"/>
  <c r="AL26" i="9"/>
  <c r="AF26" i="9"/>
  <c r="AM25" i="9"/>
  <c r="AL25" i="9"/>
  <c r="AF25" i="9"/>
  <c r="AM24" i="9"/>
  <c r="AL24" i="9"/>
  <c r="AF24" i="9"/>
  <c r="AM23" i="9"/>
  <c r="AL23" i="9"/>
  <c r="AF23" i="9"/>
  <c r="AM22" i="9"/>
  <c r="AL22" i="9"/>
  <c r="AF22" i="9"/>
  <c r="AM21" i="9"/>
  <c r="AL21" i="9"/>
  <c r="AF21" i="9"/>
  <c r="AM20" i="9"/>
  <c r="AL20" i="9"/>
  <c r="AF20" i="9"/>
  <c r="AM19" i="9"/>
  <c r="AL19" i="9"/>
  <c r="AF19" i="9"/>
  <c r="AM18" i="9"/>
  <c r="AL18" i="9"/>
  <c r="AF18" i="9"/>
  <c r="AM17" i="9"/>
  <c r="AL17" i="9"/>
  <c r="AF17" i="9"/>
  <c r="AM16" i="9"/>
  <c r="AL16" i="9"/>
  <c r="AF16" i="9"/>
  <c r="E12" i="9"/>
  <c r="AP11" i="2" s="1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6" i="2"/>
  <c r="AM37" i="2"/>
  <c r="AM38" i="2"/>
  <c r="AM39" i="2"/>
  <c r="AM16" i="2"/>
  <c r="AL39" i="2"/>
  <c r="AL38" i="2"/>
  <c r="AL37" i="2"/>
  <c r="AL36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E12" i="2"/>
  <c r="AB7" i="2"/>
  <c r="AI38" i="2" s="1"/>
  <c r="AF39" i="2"/>
  <c r="AF38" i="2"/>
  <c r="AF37" i="2"/>
  <c r="AF36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K7" i="2"/>
  <c r="AF11" i="2" s="1"/>
  <c r="AI11" i="2"/>
  <c r="AH11" i="2"/>
  <c r="AG11" i="2"/>
  <c r="AE11" i="2"/>
  <c r="B7" i="2"/>
  <c r="AA28" i="9"/>
  <c r="AB28" i="9" s="1"/>
  <c r="AA20" i="9"/>
  <c r="AB20" i="9" s="1"/>
  <c r="AD41" i="2" l="1"/>
  <c r="AD44" i="2"/>
  <c r="AF44" i="2" s="1"/>
  <c r="AA36" i="9"/>
  <c r="AB36" i="9" s="1"/>
  <c r="AA26" i="9"/>
  <c r="AB26" i="9" s="1"/>
  <c r="AA25" i="9"/>
  <c r="AB25" i="9" s="1"/>
  <c r="AA30" i="9"/>
  <c r="AB30" i="9" s="1"/>
  <c r="AA37" i="9"/>
  <c r="AB37" i="9" s="1"/>
  <c r="L12" i="9"/>
  <c r="AR11" i="2" s="1"/>
  <c r="AI22" i="2"/>
  <c r="AI18" i="2"/>
  <c r="AI21" i="2"/>
  <c r="AI31" i="2"/>
  <c r="AI36" i="2"/>
  <c r="AI39" i="2"/>
  <c r="AI26" i="2"/>
  <c r="AL11" i="2"/>
  <c r="L12" i="2"/>
  <c r="AJ38" i="2"/>
  <c r="AI37" i="2"/>
  <c r="AI35" i="2"/>
  <c r="AI34" i="2"/>
  <c r="AJ32" i="2"/>
  <c r="AD34" i="2"/>
  <c r="AD35" i="2"/>
  <c r="AD39" i="2"/>
  <c r="AJ34" i="2"/>
  <c r="AD38" i="2"/>
  <c r="AJ35" i="2"/>
  <c r="AD37" i="2"/>
  <c r="AH37" i="2" s="1"/>
  <c r="AJ28" i="2"/>
  <c r="AD36" i="2"/>
  <c r="AH36" i="2" s="1"/>
  <c r="AJ27" i="2"/>
  <c r="AD31" i="2"/>
  <c r="AD16" i="2"/>
  <c r="AD28" i="2"/>
  <c r="AD17" i="2"/>
  <c r="AI41" i="2" s="1"/>
  <c r="AD33" i="2"/>
  <c r="AH33" i="2" s="1"/>
  <c r="AD32" i="2"/>
  <c r="AD27" i="2"/>
  <c r="AJ36" i="2"/>
  <c r="AI17" i="2"/>
  <c r="AI33" i="2"/>
  <c r="AI32" i="2"/>
  <c r="AD26" i="2"/>
  <c r="AJ31" i="2"/>
  <c r="AJ33" i="2"/>
  <c r="AJ37" i="2"/>
  <c r="AA31" i="2"/>
  <c r="AB31" i="2" s="1"/>
  <c r="AJ39" i="2"/>
  <c r="AI27" i="2"/>
  <c r="AD22" i="2"/>
  <c r="AA38" i="2"/>
  <c r="AB38" i="2" s="1"/>
  <c r="AD21" i="2"/>
  <c r="AI28" i="2"/>
  <c r="AI19" i="2"/>
  <c r="AI29" i="2"/>
  <c r="AI30" i="2"/>
  <c r="AD30" i="2"/>
  <c r="AD18" i="2"/>
  <c r="AD29" i="2"/>
  <c r="AH44" i="2" s="1"/>
  <c r="AJ30" i="2"/>
  <c r="AJ29" i="2"/>
  <c r="AA30" i="2"/>
  <c r="AB30" i="2" s="1"/>
  <c r="AA29" i="2"/>
  <c r="AB29" i="2" s="1"/>
  <c r="AA28" i="2"/>
  <c r="AB28" i="2" s="1"/>
  <c r="AJ26" i="2"/>
  <c r="AI20" i="2"/>
  <c r="AD23" i="2"/>
  <c r="AI23" i="2"/>
  <c r="AD20" i="2"/>
  <c r="AJ25" i="2"/>
  <c r="AI24" i="2"/>
  <c r="AI25" i="2"/>
  <c r="AD25" i="2"/>
  <c r="AJ22" i="2"/>
  <c r="AD24" i="2"/>
  <c r="AA25" i="2"/>
  <c r="AB25" i="2" s="1"/>
  <c r="AJ24" i="2"/>
  <c r="AJ23" i="2"/>
  <c r="AA22" i="2"/>
  <c r="AB22" i="2" s="1"/>
  <c r="AJ21" i="2"/>
  <c r="AJ20" i="2"/>
  <c r="AA27" i="2"/>
  <c r="AB27" i="2" s="1"/>
  <c r="AB7" i="9"/>
  <c r="AI17" i="9" s="1"/>
  <c r="AD11" i="2"/>
  <c r="B7" i="9"/>
  <c r="AD20" i="9" s="1"/>
  <c r="AI41" i="9" s="1"/>
  <c r="AA21" i="9"/>
  <c r="AB21" i="9" s="1"/>
  <c r="AA29" i="9"/>
  <c r="AB29" i="9" s="1"/>
  <c r="AD19" i="2"/>
  <c r="AI16" i="2"/>
  <c r="AA36" i="2"/>
  <c r="AB36" i="2" s="1"/>
  <c r="K7" i="9"/>
  <c r="AJ18" i="2"/>
  <c r="AJ19" i="2"/>
  <c r="AA18" i="2"/>
  <c r="AB18" i="2" s="1"/>
  <c r="AJ16" i="2"/>
  <c r="AJ17" i="2"/>
  <c r="AI44" i="2" l="1"/>
  <c r="AG44" i="2"/>
  <c r="AJ18" i="9"/>
  <c r="AE44" i="2"/>
  <c r="AI19" i="9"/>
  <c r="AH17" i="2"/>
  <c r="AJ35" i="9"/>
  <c r="AJ23" i="9"/>
  <c r="AD19" i="9"/>
  <c r="AH44" i="9" s="1"/>
  <c r="AI16" i="9"/>
  <c r="AJ24" i="9"/>
  <c r="AJ26" i="9"/>
  <c r="AD17" i="9"/>
  <c r="AH42" i="9" s="1"/>
  <c r="AJ19" i="9"/>
  <c r="AD16" i="9"/>
  <c r="AJ37" i="9"/>
  <c r="AJ17" i="9"/>
  <c r="AD34" i="9"/>
  <c r="AD33" i="9"/>
  <c r="AD31" i="9"/>
  <c r="AD32" i="9"/>
  <c r="AJ31" i="9"/>
  <c r="AD29" i="9"/>
  <c r="AJ32" i="9"/>
  <c r="AD22" i="9"/>
  <c r="AD30" i="9"/>
  <c r="AD24" i="9"/>
  <c r="AJ33" i="9"/>
  <c r="AJ34" i="9"/>
  <c r="AD25" i="9"/>
  <c r="AD37" i="9"/>
  <c r="AD26" i="9"/>
  <c r="AD38" i="9"/>
  <c r="AD23" i="9"/>
  <c r="AD35" i="9"/>
  <c r="AD21" i="9"/>
  <c r="AD36" i="9"/>
  <c r="AD27" i="9"/>
  <c r="AD39" i="9"/>
  <c r="AD28" i="9"/>
  <c r="AJ25" i="9"/>
  <c r="AJ36" i="9"/>
  <c r="AD18" i="9"/>
  <c r="AJ27" i="9"/>
  <c r="AJ30" i="9"/>
  <c r="AI18" i="9"/>
  <c r="AI34" i="9"/>
  <c r="AI33" i="9"/>
  <c r="AI32" i="9"/>
  <c r="AI31" i="9"/>
  <c r="AI39" i="9"/>
  <c r="AI24" i="9"/>
  <c r="AI25" i="9"/>
  <c r="AI22" i="9"/>
  <c r="AI35" i="9"/>
  <c r="AI28" i="9"/>
  <c r="AI21" i="9"/>
  <c r="AI38" i="9"/>
  <c r="AI27" i="9"/>
  <c r="AI30" i="9"/>
  <c r="AI23" i="9"/>
  <c r="AI26" i="9"/>
  <c r="AI37" i="9"/>
  <c r="AI36" i="9"/>
  <c r="AI29" i="9"/>
  <c r="AJ29" i="9"/>
  <c r="AJ20" i="9"/>
  <c r="AJ39" i="9"/>
  <c r="AJ21" i="9"/>
  <c r="AJ16" i="9"/>
  <c r="AI20" i="9"/>
  <c r="AJ22" i="9"/>
  <c r="AJ38" i="9"/>
  <c r="AJ28" i="9"/>
  <c r="D12" i="9"/>
  <c r="AO11" i="2" s="1"/>
  <c r="AH38" i="2"/>
  <c r="AL44" i="2"/>
  <c r="AH39" i="2"/>
  <c r="AM44" i="2"/>
  <c r="AH35" i="2"/>
  <c r="AK44" i="2"/>
  <c r="AH34" i="2"/>
  <c r="AJ44" i="2"/>
  <c r="AH20" i="2"/>
  <c r="AL41" i="2"/>
  <c r="AH27" i="2"/>
  <c r="AI43" i="2"/>
  <c r="AH22" i="2"/>
  <c r="AI42" i="2"/>
  <c r="AH19" i="2"/>
  <c r="AK41" i="2"/>
  <c r="AH28" i="2"/>
  <c r="AJ43" i="2"/>
  <c r="AF41" i="2"/>
  <c r="AE41" i="2"/>
  <c r="AH31" i="2"/>
  <c r="AM41" i="2"/>
  <c r="AH24" i="2"/>
  <c r="AK42" i="2"/>
  <c r="AH23" i="2"/>
  <c r="AJ42" i="2"/>
  <c r="AH29" i="2"/>
  <c r="AK43" i="2"/>
  <c r="AH32" i="2"/>
  <c r="AM42" i="2"/>
  <c r="AF43" i="2"/>
  <c r="AG43" i="2"/>
  <c r="AE43" i="2"/>
  <c r="AH16" i="2"/>
  <c r="AH41" i="2"/>
  <c r="AH21" i="2"/>
  <c r="AH42" i="2"/>
  <c r="AH18" i="2"/>
  <c r="AJ41" i="2"/>
  <c r="AH25" i="2"/>
  <c r="AL42" i="2"/>
  <c r="AH30" i="2"/>
  <c r="AL43" i="2"/>
  <c r="AF42" i="2"/>
  <c r="AG42" i="2"/>
  <c r="AE42" i="2"/>
  <c r="AH26" i="2"/>
  <c r="AH43" i="2"/>
  <c r="AG41" i="2"/>
  <c r="AM43" i="2"/>
  <c r="P12" i="2"/>
  <c r="AJ11" i="2" s="1"/>
  <c r="AN11" i="2"/>
  <c r="P12" i="9"/>
  <c r="D12" i="2"/>
  <c r="AK11" i="2" s="1"/>
  <c r="AH17" i="9"/>
  <c r="AH20" i="9"/>
  <c r="AH19" i="9" l="1"/>
  <c r="AH21" i="9"/>
  <c r="AI42" i="9"/>
  <c r="AH38" i="9"/>
  <c r="AM43" i="9"/>
  <c r="AH22" i="9"/>
  <c r="AI43" i="9"/>
  <c r="AH28" i="9"/>
  <c r="AK41" i="9"/>
  <c r="AH26" i="9"/>
  <c r="AJ43" i="9"/>
  <c r="AH39" i="9"/>
  <c r="AM44" i="9"/>
  <c r="AH37" i="9"/>
  <c r="AM42" i="9"/>
  <c r="AH29" i="9"/>
  <c r="AK42" i="9"/>
  <c r="AH16" i="9"/>
  <c r="AH41" i="9"/>
  <c r="AG41" i="9"/>
  <c r="AE41" i="9"/>
  <c r="AF41" i="9"/>
  <c r="AH27" i="9"/>
  <c r="AJ44" i="9"/>
  <c r="AH25" i="9"/>
  <c r="AJ42" i="9"/>
  <c r="AG42" i="9"/>
  <c r="AE42" i="9"/>
  <c r="AF42" i="9"/>
  <c r="AH36" i="9"/>
  <c r="AM41" i="9"/>
  <c r="AH32" i="9"/>
  <c r="AL41" i="9"/>
  <c r="AG43" i="9"/>
  <c r="AE43" i="9"/>
  <c r="AF43" i="9"/>
  <c r="AH31" i="9"/>
  <c r="AK44" i="9"/>
  <c r="AE44" i="9"/>
  <c r="AF44" i="9"/>
  <c r="AG44" i="9"/>
  <c r="AH18" i="9"/>
  <c r="AH43" i="9"/>
  <c r="AH35" i="9"/>
  <c r="AL44" i="9"/>
  <c r="AH24" i="9"/>
  <c r="AJ41" i="9"/>
  <c r="AH33" i="9"/>
  <c r="AL42" i="9"/>
  <c r="AH23" i="9"/>
  <c r="AI44" i="9"/>
  <c r="AH30" i="9"/>
  <c r="AK43" i="9"/>
  <c r="AH34" i="9"/>
  <c r="AL4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K7" authorId="0" shapeId="0" xr:uid="{36EE8735-3091-48C7-A4F3-6D3B0CEA5124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自動表示
定通制は手書き</t>
        </r>
      </text>
    </comment>
    <comment ref="X7" authorId="1" shapeId="0" xr:uid="{89EEA717-E5F0-4C15-8C0C-0249E583A752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644342C8-9C83-4860-8DDA-6CD04D4ADF6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93783D10-9055-4411-8474-3B14E79ABA17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P9" authorId="0" shapeId="0" xr:uid="{84438F22-AE9A-415B-8B99-9DCB92014EFE}">
      <text>
        <r>
          <rPr>
            <b/>
            <sz val="9"/>
            <color indexed="81"/>
            <rFont val="MS P ゴシック"/>
            <family val="3"/>
            <charset val="128"/>
          </rPr>
          <t>連絡先:
***-***-****
-ハイフン使用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9" authorId="0" shapeId="0" xr:uid="{7151464A-0C5F-46D9-B6EF-F8319CEC041B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プロ編時の問合わせに使用必ず記入
－ハイフン使用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</authors>
  <commentList>
    <comment ref="K7" authorId="0" shapeId="0" xr:uid="{1F3B914A-77DA-4E03-A946-A225A64CE4C3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所属のフリガナを入力してください。
郡市区・小は不要です</t>
        </r>
      </text>
    </comment>
    <comment ref="B9" authorId="0" shapeId="0" xr:uid="{75B2FCDA-FCFF-4AC4-8824-08BC23A1EAF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BAED5C6F-9399-44EC-9B18-F9707B9D561C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T9" authorId="0" shapeId="0" xr:uid="{03C47E01-7D83-4C9F-9802-95F8F485B58A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プルグラム編成時の問合わせに使用します。
必ず記入ください。</t>
        </r>
      </text>
    </comment>
  </commentList>
</comments>
</file>

<file path=xl/sharedStrings.xml><?xml version="1.0" encoding="utf-8"?>
<sst xmlns="http://schemas.openxmlformats.org/spreadsheetml/2006/main" count="831" uniqueCount="537">
  <si>
    <t>氏</t>
    <rPh sb="0" eb="1">
      <t>シ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</si>
  <si>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</si>
  <si>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</si>
  <si>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メールアドレス</t>
    <phoneticPr fontId="2"/>
  </si>
  <si>
    <t>メール件名</t>
    <rPh sb="3" eb="5">
      <t>ケンメイ</t>
    </rPh>
    <phoneticPr fontId="2"/>
  </si>
  <si>
    <t>送付先</t>
    <rPh sb="0" eb="2">
      <t>ソウフ</t>
    </rPh>
    <rPh sb="2" eb="3">
      <t>サキ</t>
    </rPh>
    <phoneticPr fontId="2"/>
  </si>
  <si>
    <r>
      <t>③印刷した選手申込一覧表を</t>
    </r>
    <r>
      <rPr>
        <sz val="18"/>
        <color indexed="10"/>
        <rFont val="ＭＳ Ｐゴシック"/>
        <family val="3"/>
        <charset val="128"/>
      </rPr>
      <t>申込先に送付</t>
    </r>
    <rPh sb="1" eb="3">
      <t>インサツ</t>
    </rPh>
    <rPh sb="5" eb="7">
      <t>センシュ</t>
    </rPh>
    <rPh sb="7" eb="9">
      <t>モウシコミ</t>
    </rPh>
    <rPh sb="9" eb="11">
      <t>イチラン</t>
    </rPh>
    <rPh sb="11" eb="12">
      <t>ヒョウ</t>
    </rPh>
    <rPh sb="13" eb="15">
      <t>モウシコミ</t>
    </rPh>
    <rPh sb="15" eb="16">
      <t>サキ</t>
    </rPh>
    <rPh sb="17" eb="19">
      <t>ソウフ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</si>
  <si>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</si>
  <si>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</si>
  <si>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</si>
  <si>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</si>
  <si>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</si>
  <si>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</si>
  <si>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</si>
  <si>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</si>
  <si>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※メール送信の前によくチェックし、何度もメールを送信しないでください。</t>
    <rPh sb="4" eb="6">
      <t>ソウシン</t>
    </rPh>
    <rPh sb="7" eb="8">
      <t>マエ</t>
    </rPh>
    <rPh sb="17" eb="19">
      <t>ナンド</t>
    </rPh>
    <rPh sb="24" eb="26">
      <t>ソウシン</t>
    </rPh>
    <phoneticPr fontId="2"/>
  </si>
  <si>
    <r>
      <t>②申込シートを</t>
    </r>
    <r>
      <rPr>
        <sz val="18"/>
        <color indexed="10"/>
        <rFont val="ＭＳ Ｐゴシック"/>
        <family val="3"/>
        <charset val="128"/>
      </rPr>
      <t>印刷</t>
    </r>
    <r>
      <rPr>
        <sz val="18"/>
        <rFont val="ＭＳ Ｐゴシック"/>
        <family val="3"/>
        <charset val="128"/>
      </rPr>
      <t>し、申込責任者の</t>
    </r>
    <r>
      <rPr>
        <sz val="18"/>
        <color indexed="10"/>
        <rFont val="ＭＳ Ｐゴシック"/>
        <family val="3"/>
        <charset val="128"/>
      </rPr>
      <t>押印</t>
    </r>
    <rPh sb="1" eb="3">
      <t>モウシコミ</t>
    </rPh>
    <rPh sb="7" eb="9">
      <t>インサツ</t>
    </rPh>
    <rPh sb="11" eb="13">
      <t>モウシコミ</t>
    </rPh>
    <rPh sb="13" eb="16">
      <t>セキニンシャ</t>
    </rPh>
    <rPh sb="17" eb="19">
      <t>オウイン</t>
    </rPh>
    <phoneticPr fontId="2"/>
  </si>
  <si>
    <t>○○は学校名</t>
    <rPh sb="3" eb="5">
      <t>ガッコウ</t>
    </rPh>
    <rPh sb="5" eb="6">
      <t>メイ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</si>
  <si>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</si>
  <si>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</si>
  <si>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No</t>
    <phoneticPr fontId="2"/>
  </si>
  <si>
    <t>TeamName</t>
    <phoneticPr fontId="2"/>
  </si>
  <si>
    <t>Code</t>
    <phoneticPr fontId="2"/>
  </si>
  <si>
    <t>種目ｺｰﾄﾞ</t>
    <rPh sb="0" eb="2">
      <t>シュモク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</si>
  <si>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</si>
  <si>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SX</t>
    <phoneticPr fontId="2"/>
  </si>
  <si>
    <t>N1</t>
    <phoneticPr fontId="2"/>
  </si>
  <si>
    <t>N2</t>
    <phoneticPr fontId="2"/>
  </si>
  <si>
    <t>DB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</si>
  <si>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</si>
  <si>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</si>
  <si>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</si>
  <si>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</si>
  <si>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参加人数</t>
    <rPh sb="0" eb="2">
      <t>サンカ</t>
    </rPh>
    <rPh sb="2" eb="4">
      <t>ニンズウ</t>
    </rPh>
    <phoneticPr fontId="2"/>
  </si>
  <si>
    <t>〒</t>
    <phoneticPr fontId="2"/>
  </si>
  <si>
    <t>DB</t>
  </si>
  <si>
    <t>N1</t>
  </si>
  <si>
    <t>N2</t>
  </si>
  <si>
    <t>TM</t>
  </si>
  <si>
    <t>S2</t>
  </si>
  <si>
    <t>所属名</t>
    <rPh sb="0" eb="2">
      <t>ショゾク</t>
    </rPh>
    <rPh sb="2" eb="3">
      <t>メイ</t>
    </rPh>
    <phoneticPr fontId="2"/>
  </si>
  <si>
    <t>ﾌﾘｶﾞﾅ</t>
    <phoneticPr fontId="2"/>
  </si>
  <si>
    <t>郡市ｺｰﾄﾞ</t>
    <rPh sb="0" eb="2">
      <t>グンシ</t>
    </rPh>
    <phoneticPr fontId="2"/>
  </si>
  <si>
    <t>メール本文</t>
    <rPh sb="3" eb="5">
      <t>ホンブン</t>
    </rPh>
    <phoneticPr fontId="2"/>
  </si>
  <si>
    <t>添付ファイル</t>
    <rPh sb="0" eb="2">
      <t>テンプ</t>
    </rPh>
    <phoneticPr fontId="2"/>
  </si>
  <si>
    <t>リレー
○印</t>
    <rPh sb="5" eb="6">
      <t>シルシ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</si>
  <si>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</si>
  <si>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</si>
  <si>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</si>
  <si>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出場資格取得
大会名</t>
    <rPh sb="7" eb="10">
      <t>タイカイメイ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</si>
  <si>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</si>
  <si>
    <t>ナンバー
記入しない</t>
    <rPh sb="5" eb="7">
      <t>キニュウ</t>
    </rPh>
    <phoneticPr fontId="2"/>
  </si>
  <si>
    <t>リレー</t>
    <phoneticPr fontId="2"/>
  </si>
  <si>
    <t>年度</t>
    <rPh sb="0" eb="2">
      <t>ネンド</t>
    </rPh>
    <phoneticPr fontId="2"/>
  </si>
  <si>
    <r>
      <rPr>
        <sz val="6"/>
        <rFont val="ＭＳ ゴシック"/>
        <family val="3"/>
        <charset val="128"/>
      </rPr>
      <t>1/100</t>
    </r>
    <r>
      <rPr>
        <sz val="11"/>
        <rFont val="ＭＳ ゴシック"/>
        <family val="3"/>
        <charset val="128"/>
      </rPr>
      <t xml:space="preserve">
cm</t>
    </r>
    <phoneticPr fontId="2"/>
  </si>
  <si>
    <t>オープン種目申込①</t>
    <rPh sb="4" eb="6">
      <t>シュモク</t>
    </rPh>
    <phoneticPr fontId="2"/>
  </si>
  <si>
    <t>姓</t>
    <rPh sb="0" eb="1">
      <t>セイ</t>
    </rPh>
    <phoneticPr fontId="2"/>
  </si>
  <si>
    <t>申込責任者</t>
    <rPh sb="0" eb="1">
      <t>サル</t>
    </rPh>
    <rPh sb="1" eb="2">
      <t>コミ</t>
    </rPh>
    <rPh sb="2" eb="5">
      <t>セキニンシャ</t>
    </rPh>
    <phoneticPr fontId="2"/>
  </si>
  <si>
    <t>所属
コード</t>
    <rPh sb="0" eb="2">
      <t>ショゾク</t>
    </rPh>
    <phoneticPr fontId="2"/>
  </si>
  <si>
    <t>所属所在地</t>
    <rPh sb="0" eb="2">
      <t>ショゾク</t>
    </rPh>
    <rPh sb="2" eb="5">
      <t>ショザイチ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</si>
  <si>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</si>
  <si>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振込日</t>
    <rPh sb="0" eb="2">
      <t>フリコミ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</si>
  <si>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</si>
  <si>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</si>
  <si>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郵便局</t>
    <rPh sb="0" eb="3">
      <t>ユウビンキョク</t>
    </rPh>
    <phoneticPr fontId="2"/>
  </si>
  <si>
    <t>振込局</t>
    <rPh sb="0" eb="2">
      <t>フリコミ</t>
    </rPh>
    <rPh sb="2" eb="3">
      <t>キョク</t>
    </rPh>
    <phoneticPr fontId="2"/>
  </si>
  <si>
    <t>男　子</t>
    <rPh sb="0" eb="1">
      <t>オトコ</t>
    </rPh>
    <rPh sb="2" eb="3">
      <t>コ</t>
    </rPh>
    <phoneticPr fontId="2"/>
  </si>
  <si>
    <t>TF</t>
    <phoneticPr fontId="2"/>
  </si>
  <si>
    <t>女　子</t>
    <rPh sb="0" eb="1">
      <t>ジョ</t>
    </rPh>
    <rPh sb="2" eb="3">
      <t>コ</t>
    </rPh>
    <phoneticPr fontId="2"/>
  </si>
  <si>
    <t>女子</t>
    <rPh sb="0" eb="2">
      <t>ジョシ</t>
    </rPh>
    <phoneticPr fontId="2"/>
  </si>
  <si>
    <t>女子申込料計</t>
    <rPh sb="0" eb="2">
      <t>ジョシ</t>
    </rPh>
    <rPh sb="2" eb="4">
      <t>モウシコミ</t>
    </rPh>
    <rPh sb="4" eb="5">
      <t>リョウ</t>
    </rPh>
    <rPh sb="5" eb="6">
      <t>ケイ</t>
    </rPh>
    <phoneticPr fontId="2"/>
  </si>
  <si>
    <t>男子申込料計</t>
    <rPh sb="0" eb="2">
      <t>ダンシ</t>
    </rPh>
    <rPh sb="2" eb="4">
      <t>モウシコミ</t>
    </rPh>
    <rPh sb="4" eb="5">
      <t>リョウ</t>
    </rPh>
    <rPh sb="5" eb="6">
      <t>ケイ</t>
    </rPh>
    <phoneticPr fontId="2"/>
  </si>
  <si>
    <t>オープン種目</t>
    <rPh sb="4" eb="6">
      <t>シュモク</t>
    </rPh>
    <phoneticPr fontId="2"/>
  </si>
  <si>
    <t>兵庫リレー○○高</t>
    <rPh sb="0" eb="2">
      <t>ヒョウゴ</t>
    </rPh>
    <rPh sb="7" eb="8">
      <t>コウ</t>
    </rPh>
    <phoneticPr fontId="2"/>
  </si>
  <si>
    <t>koukou@haaa.jp</t>
    <phoneticPr fontId="2"/>
  </si>
  <si>
    <t>高校生</t>
    <rPh sb="0" eb="3">
      <t>コウコウセイ</t>
    </rPh>
    <phoneticPr fontId="2"/>
  </si>
  <si>
    <t>登録
番号</t>
    <rPh sb="0" eb="2">
      <t>トウロク</t>
    </rPh>
    <rPh sb="3" eb="5">
      <t>バンゴウ</t>
    </rPh>
    <phoneticPr fontId="2"/>
  </si>
  <si>
    <t>ｹﾝｱﾏｶﾞｻｷｺｳ</t>
  </si>
  <si>
    <t>ﾋｮｳｺﾞｺｳ</t>
  </si>
  <si>
    <t>ｵﾉｺｳ</t>
  </si>
  <si>
    <t>ﾆｼﾜｷｺｳ</t>
  </si>
  <si>
    <t>ﾋﾒｼﾞｺｳ</t>
  </si>
  <si>
    <t>ｼｶﾏｺｳ</t>
  </si>
  <si>
    <t>兵庫</t>
    <rPh sb="0" eb="2">
      <t>ヒョウゴ</t>
    </rPh>
    <phoneticPr fontId="2"/>
  </si>
  <si>
    <t>高校生男子</t>
    <rPh sb="0" eb="3">
      <t>コウコウセイ</t>
    </rPh>
    <rPh sb="3" eb="5">
      <t>ダンシ</t>
    </rPh>
    <phoneticPr fontId="2"/>
  </si>
  <si>
    <t>府県ｺｰﾄﾞ</t>
    <rPh sb="0" eb="2">
      <t>フケン</t>
    </rPh>
    <phoneticPr fontId="2"/>
  </si>
  <si>
    <t>府県</t>
    <rPh sb="0" eb="2">
      <t>フケン</t>
    </rPh>
    <phoneticPr fontId="2"/>
  </si>
  <si>
    <t>秒</t>
    <rPh sb="0" eb="1">
      <t>ビョウ</t>
    </rPh>
    <phoneticPr fontId="2"/>
  </si>
  <si>
    <t>1/100</t>
    <phoneticPr fontId="2"/>
  </si>
  <si>
    <t>DATA用5桁</t>
    <rPh sb="4" eb="5">
      <t>ヨウ</t>
    </rPh>
    <rPh sb="6" eb="7">
      <t>ケタ</t>
    </rPh>
    <phoneticPr fontId="2"/>
  </si>
  <si>
    <t>高校生女子</t>
    <rPh sb="0" eb="3">
      <t>コウコウセイ</t>
    </rPh>
    <rPh sb="3" eb="5">
      <t>ジョシ</t>
    </rPh>
    <phoneticPr fontId="2"/>
  </si>
  <si>
    <t>赤色のセル部分(ﾘﾚｰ記録以外)は男子申込書に入力または選択してください。
赤色部分(未入力項目)のないように注意してください。</t>
    <rPh sb="0" eb="2">
      <t>アカイロ</t>
    </rPh>
    <rPh sb="5" eb="7">
      <t>ブブン</t>
    </rPh>
    <rPh sb="11" eb="13">
      <t>キロク</t>
    </rPh>
    <rPh sb="13" eb="15">
      <t>イガイ</t>
    </rPh>
    <rPh sb="17" eb="19">
      <t>ダンシ</t>
    </rPh>
    <rPh sb="19" eb="21">
      <t>モウシコミ</t>
    </rPh>
    <rPh sb="21" eb="22">
      <t>ショ</t>
    </rPh>
    <rPh sb="23" eb="25">
      <t>ニュウリョク</t>
    </rPh>
    <rPh sb="28" eb="30">
      <t>センタク</t>
    </rPh>
    <rPh sb="38" eb="40">
      <t>アカイロ</t>
    </rPh>
    <rPh sb="40" eb="42">
      <t>ブブン</t>
    </rPh>
    <rPh sb="43" eb="46">
      <t>ミニュウリョク</t>
    </rPh>
    <rPh sb="46" eb="48">
      <t>コウモク</t>
    </rPh>
    <rPh sb="55" eb="57">
      <t>チュウイ</t>
    </rPh>
    <phoneticPr fontId="2"/>
  </si>
  <si>
    <t>県尼崎高</t>
  </si>
  <si>
    <t>市尼崎高</t>
  </si>
  <si>
    <t>尼崎西高</t>
  </si>
  <si>
    <t>尼崎北高</t>
  </si>
  <si>
    <t>尼崎稲園高</t>
  </si>
  <si>
    <t>尼崎小田高</t>
  </si>
  <si>
    <t>武庫荘総合高</t>
  </si>
  <si>
    <t>百合高</t>
  </si>
  <si>
    <t>県西宮高</t>
  </si>
  <si>
    <t>市西宮高</t>
  </si>
  <si>
    <t>西宮東高</t>
  </si>
  <si>
    <t>西宮南高</t>
  </si>
  <si>
    <t>鳴尾高</t>
  </si>
  <si>
    <t>西宮今津高</t>
  </si>
  <si>
    <t>西宮甲山高</t>
  </si>
  <si>
    <t>甲陽高</t>
  </si>
  <si>
    <t>関学高</t>
  </si>
  <si>
    <t>女学院高</t>
  </si>
  <si>
    <t>仁川高</t>
  </si>
  <si>
    <t>報徳高</t>
  </si>
  <si>
    <t>武庫川大附高</t>
  </si>
  <si>
    <t>甲子園高</t>
  </si>
  <si>
    <t>夙川高</t>
  </si>
  <si>
    <t>県伊丹高</t>
  </si>
  <si>
    <t>市伊丹高</t>
  </si>
  <si>
    <t>伊丹西高</t>
  </si>
  <si>
    <t>伊丹北高</t>
  </si>
  <si>
    <t>川西緑台高</t>
  </si>
  <si>
    <t>川西明峰高</t>
  </si>
  <si>
    <t>川西北陵高</t>
  </si>
  <si>
    <t>猪名川高</t>
  </si>
  <si>
    <t>宝塚高</t>
  </si>
  <si>
    <t>宝塚東高</t>
  </si>
  <si>
    <t>宝塚西高</t>
  </si>
  <si>
    <t>宝塚北高</t>
  </si>
  <si>
    <t>小林聖心高</t>
  </si>
  <si>
    <t>芦屋高</t>
  </si>
  <si>
    <t>甲南高</t>
  </si>
  <si>
    <t>東灘高</t>
  </si>
  <si>
    <t>甲南女高</t>
  </si>
  <si>
    <t>灘高</t>
  </si>
  <si>
    <t>六甲アイ高</t>
  </si>
  <si>
    <t>神戸科技高</t>
  </si>
  <si>
    <t>御影高</t>
  </si>
  <si>
    <t>六甲高</t>
  </si>
  <si>
    <t>神戸高</t>
  </si>
  <si>
    <t>海星高</t>
  </si>
  <si>
    <t>松蔭高</t>
  </si>
  <si>
    <t>葺合高</t>
  </si>
  <si>
    <t>神戸龍谷高</t>
  </si>
  <si>
    <t>神戸第一高</t>
  </si>
  <si>
    <t>神港学園高</t>
  </si>
  <si>
    <t>親和高</t>
  </si>
  <si>
    <t>神戸北高</t>
  </si>
  <si>
    <t>神戸弘陵高</t>
  </si>
  <si>
    <t>神戸甲北高</t>
  </si>
  <si>
    <t>神戸鈴蘭台高</t>
  </si>
  <si>
    <t>兵庫工高</t>
  </si>
  <si>
    <t>夢野台高</t>
  </si>
  <si>
    <t>兵庫高</t>
  </si>
  <si>
    <t>長田高</t>
  </si>
  <si>
    <t>常盤高</t>
  </si>
  <si>
    <t>神戸星城高</t>
  </si>
  <si>
    <t>野田高</t>
  </si>
  <si>
    <t>育英高</t>
  </si>
  <si>
    <t>滝川高</t>
  </si>
  <si>
    <t>須磨学園高</t>
  </si>
  <si>
    <t>須磨ノ浦高</t>
  </si>
  <si>
    <t>須磨東高</t>
  </si>
  <si>
    <t>啓明高</t>
  </si>
  <si>
    <t>須磨友が丘高</t>
  </si>
  <si>
    <t>北須磨高</t>
  </si>
  <si>
    <t>神戸国際附高</t>
  </si>
  <si>
    <t>舞子高</t>
  </si>
  <si>
    <t>星陵高</t>
  </si>
  <si>
    <t>神戸商高</t>
  </si>
  <si>
    <t>愛徳高</t>
  </si>
  <si>
    <t>伊川谷高</t>
  </si>
  <si>
    <t>伊川谷北高</t>
  </si>
  <si>
    <t>神戸高塚高</t>
  </si>
  <si>
    <t>滝川第二高</t>
  </si>
  <si>
    <t>神戸朝鮮高</t>
  </si>
  <si>
    <t>明石高</t>
  </si>
  <si>
    <t>明石南高</t>
  </si>
  <si>
    <t>明石北高</t>
  </si>
  <si>
    <t>明石西高</t>
  </si>
  <si>
    <t>明石清水高</t>
  </si>
  <si>
    <t>明石城西高</t>
  </si>
  <si>
    <t>明石商高</t>
  </si>
  <si>
    <t>県農高</t>
  </si>
  <si>
    <t>東播工高</t>
  </si>
  <si>
    <t>加古川東高</t>
  </si>
  <si>
    <t>加古川西高</t>
  </si>
  <si>
    <t>加古川北高</t>
  </si>
  <si>
    <t>加古川南高</t>
  </si>
  <si>
    <t>高砂高</t>
  </si>
  <si>
    <t>高砂南高</t>
  </si>
  <si>
    <t>松陽高</t>
  </si>
  <si>
    <t>白陵高</t>
  </si>
  <si>
    <t>東播磨高</t>
  </si>
  <si>
    <t>播磨南高</t>
  </si>
  <si>
    <t>三木高</t>
  </si>
  <si>
    <t>小野高</t>
  </si>
  <si>
    <t>小野工高</t>
  </si>
  <si>
    <t>社高</t>
  </si>
  <si>
    <t>西脇高</t>
  </si>
  <si>
    <t>西脇工高</t>
  </si>
  <si>
    <t>多可高</t>
  </si>
  <si>
    <t>北条高</t>
  </si>
  <si>
    <t>播磨農高</t>
  </si>
  <si>
    <t>姫路別所高</t>
  </si>
  <si>
    <t>姫路東高</t>
  </si>
  <si>
    <t>淳心高</t>
  </si>
  <si>
    <t>賢明高</t>
  </si>
  <si>
    <t>姫路工高</t>
  </si>
  <si>
    <t>姫路西高</t>
  </si>
  <si>
    <t>姫路高</t>
  </si>
  <si>
    <t>東洋大姫路高</t>
  </si>
  <si>
    <t>琴丘高</t>
  </si>
  <si>
    <t>姫路商高</t>
  </si>
  <si>
    <t>飾磨高</t>
  </si>
  <si>
    <t>飾磨工高</t>
  </si>
  <si>
    <t>網干高</t>
  </si>
  <si>
    <t>姫路飾西高</t>
  </si>
  <si>
    <t>香寺高</t>
  </si>
  <si>
    <t>日ノ本高</t>
  </si>
  <si>
    <t>市川高</t>
  </si>
  <si>
    <t>神崎高</t>
  </si>
  <si>
    <t>家島高</t>
  </si>
  <si>
    <t>太子高</t>
  </si>
  <si>
    <t>龍野高</t>
  </si>
  <si>
    <t>龍野北高</t>
  </si>
  <si>
    <t>相生高</t>
  </si>
  <si>
    <t>相生産高</t>
  </si>
  <si>
    <t>赤穂高</t>
  </si>
  <si>
    <t>上郡高</t>
  </si>
  <si>
    <t>佐用高</t>
  </si>
  <si>
    <t>山崎高</t>
  </si>
  <si>
    <t>伊和高</t>
  </si>
  <si>
    <t>千種高</t>
  </si>
  <si>
    <t>県立大附高</t>
  </si>
  <si>
    <t>三田高</t>
  </si>
  <si>
    <t>北摂三田高</t>
  </si>
  <si>
    <t>有馬高</t>
  </si>
  <si>
    <t>三田松聖高</t>
  </si>
  <si>
    <t>篠山鳳鳴高</t>
  </si>
  <si>
    <t>篠山産高</t>
  </si>
  <si>
    <t>柏原高</t>
  </si>
  <si>
    <t>氷上高</t>
  </si>
  <si>
    <t>氷上西高</t>
  </si>
  <si>
    <t>三田西陵高</t>
  </si>
  <si>
    <t>三田祥雲館高</t>
  </si>
  <si>
    <t>生野高</t>
  </si>
  <si>
    <t>和田山高</t>
  </si>
  <si>
    <t>八鹿高</t>
  </si>
  <si>
    <t>但馬農高</t>
  </si>
  <si>
    <t>日高高</t>
  </si>
  <si>
    <t>出石高</t>
  </si>
  <si>
    <t>豊岡高</t>
  </si>
  <si>
    <t>豊岡総合高</t>
  </si>
  <si>
    <t>近畿大豊岡高</t>
  </si>
  <si>
    <t>村岡高</t>
  </si>
  <si>
    <t>香住高</t>
  </si>
  <si>
    <t>浜坂高</t>
  </si>
  <si>
    <t>生野学園高</t>
  </si>
  <si>
    <t>洲本高</t>
  </si>
  <si>
    <t>洲本実高</t>
  </si>
  <si>
    <t>津名高</t>
  </si>
  <si>
    <t>淡路高</t>
  </si>
  <si>
    <t>淡路三原高</t>
  </si>
  <si>
    <t>[阪神地区]</t>
    <phoneticPr fontId="2"/>
  </si>
  <si>
    <t>[神戸地区]</t>
    <phoneticPr fontId="2"/>
  </si>
  <si>
    <t>[東播地区]</t>
    <phoneticPr fontId="2"/>
  </si>
  <si>
    <t>[西播地区]</t>
    <phoneticPr fontId="2"/>
  </si>
  <si>
    <t>[丹有地区]</t>
    <phoneticPr fontId="2"/>
  </si>
  <si>
    <t>[但馬地区]</t>
    <phoneticPr fontId="2"/>
  </si>
  <si>
    <t>[淡路地区]</t>
    <phoneticPr fontId="2"/>
  </si>
  <si>
    <t>ｼｱﾏｶﾞｻｷｺｳ</t>
  </si>
  <si>
    <t>ｱﾏｶﾞｻｷﾆｼｺｳ</t>
  </si>
  <si>
    <t>ｱﾏｶﾞｻｷｷﾀｺｳ</t>
  </si>
  <si>
    <t>ｱﾏｶﾞｻｷｲﾅｿﾞﾉｺｳ</t>
  </si>
  <si>
    <t>ｱﾏｶﾞｻｷｵﾀﾞｺｳ</t>
  </si>
  <si>
    <t>ﾑｺﾉｿｳｿｳｺﾞｳｺｳ</t>
  </si>
  <si>
    <t>ﾕﾘｺｳ</t>
  </si>
  <si>
    <t>ｹﾝﾆｼﾉﾐﾔｺｳ</t>
  </si>
  <si>
    <t>ｼﾆｼﾉﾐﾔｺｳ</t>
  </si>
  <si>
    <t>ﾆｼﾉﾐﾔﾋｶﾞｼｺｳ</t>
  </si>
  <si>
    <t>ﾆｼﾉﾐﾔﾐﾅﾐｺｳ</t>
  </si>
  <si>
    <t>ﾅﾙｵｺｳ</t>
  </si>
  <si>
    <t>ﾆｼﾉﾐﾔｲﾏﾂﾞｺｳ</t>
  </si>
  <si>
    <t>ﾆｼﾉﾐﾔｶﾌﾞﾄﾔﾏｺｳ</t>
  </si>
  <si>
    <t>ｺｳﾖｳｺｳ</t>
  </si>
  <si>
    <t>ｶﾝｶﾞｸｺｳ</t>
  </si>
  <si>
    <t>ｼﾞｮｶﾞｸｲﾝｺｳ</t>
  </si>
  <si>
    <t>ﾆｶﾞﾜｺｳ</t>
  </si>
  <si>
    <t>ﾎｳﾄｸｺｳ</t>
  </si>
  <si>
    <t>ﾑｺｶﾞﾜﾀﾞｲﾌｺｳ</t>
  </si>
  <si>
    <t>ｺｳｼｴﾝｺｳ</t>
  </si>
  <si>
    <t>ｼｭｸｶﾞﾜｺｳ</t>
  </si>
  <si>
    <t>ｹﾝｲﾀﾐｺｳ</t>
  </si>
  <si>
    <t>ｼｲﾀﾐｺｳ</t>
  </si>
  <si>
    <t>ｲﾀﾐﾆｼｺｳ</t>
  </si>
  <si>
    <t>ｲﾀﾐｷﾀｺｳ</t>
  </si>
  <si>
    <t>ｶﾜﾆｼﾐﾄﾞﾘﾀﾞｲｺｳ</t>
  </si>
  <si>
    <t>ｶﾜﾆｼﾒｲﾎｳｺｳ</t>
  </si>
  <si>
    <t>ｶﾜﾆｼﾎｸﾘｮｳｺｳ</t>
  </si>
  <si>
    <t>ｲﾅｶﾞﾜｺｳ</t>
  </si>
  <si>
    <t>ﾀｶﾗﾂﾞｶｺｳ</t>
  </si>
  <si>
    <t>ﾀｶﾗﾂﾞｶﾋｶﾞｼｺｳ</t>
  </si>
  <si>
    <t>ﾀｶﾗﾂﾞｶﾆｼｺｳ</t>
  </si>
  <si>
    <t>ﾀｶﾗﾂﾞｶｷﾀｺｳ</t>
  </si>
  <si>
    <t>ｺﾊﾞﾔｼｾｲｼﾝｺｳ</t>
  </si>
  <si>
    <t>ｱｼﾔｺｳ</t>
  </si>
  <si>
    <t>ｺｳﾅﾝｺｳ</t>
  </si>
  <si>
    <t>ﾋｶﾞｼﾅﾀﾞｺｳ</t>
  </si>
  <si>
    <t>ｺｳﾅﾝｼﾞｮｺｳ</t>
  </si>
  <si>
    <t>ﾅﾀﾞｺｳ</t>
  </si>
  <si>
    <t>ﾛｯｺｳｱｲｺｳ</t>
  </si>
  <si>
    <t>ｺｳﾍﾞｶｷﾞｺｳ</t>
  </si>
  <si>
    <t>ﾐｶｹﾞｺｳ</t>
  </si>
  <si>
    <t>ﾛｯｺｳｺｳ</t>
  </si>
  <si>
    <t>ｺｳﾍﾞｺｳ</t>
  </si>
  <si>
    <t>ｶｲｾｲｺｳ</t>
  </si>
  <si>
    <t>ｼｮｳｲﾝｺｳ</t>
  </si>
  <si>
    <t>ﾌｷｱｲｺｳ</t>
  </si>
  <si>
    <t>ｺｳﾍﾞﾘｭｳｺｸｺｳ</t>
  </si>
  <si>
    <t>ｺﾍﾞﾀﾞｲｲﾁｺｳ</t>
  </si>
  <si>
    <t>ｼﾝｺｳｶﾞｸｴﾝｺｳ</t>
  </si>
  <si>
    <t>ｼﾝﾜｺｳ</t>
  </si>
  <si>
    <t>ｺｳﾍﾞｷﾀｺｳ</t>
  </si>
  <si>
    <t>ｺｳﾍﾞｺｳﾘｮｳｺｳ</t>
  </si>
  <si>
    <t>ｺｳﾍﾞｺｳﾎｸｺｳ</t>
  </si>
  <si>
    <t>ｺｳﾍﾞｽｽﾞﾗﾝﾀﾞｲｺｳ</t>
  </si>
  <si>
    <t>ｼﾝｲﾝﾀﾞｲﾌｺｳ</t>
  </si>
  <si>
    <t>ﾋｮｳｺﾞｺｳｺｳ</t>
  </si>
  <si>
    <t>ﾕﾒﾉﾀﾞｲｺｳ</t>
  </si>
  <si>
    <t>ﾅｶﾞﾀｺｳ</t>
  </si>
  <si>
    <t>ﾄｷﾜｺｳ</t>
  </si>
  <si>
    <t>ｺｳﾍﾞｾｲｼﾞｮｳｺｳ</t>
  </si>
  <si>
    <t>ﾉﾀﾞｺｳ</t>
  </si>
  <si>
    <t>ｲｸｴｲｺｳ</t>
  </si>
  <si>
    <t>ﾀｷｶﾞﾜｺｳ</t>
  </si>
  <si>
    <t>ｽﾏｶﾞｸｴﾝｺｳ</t>
  </si>
  <si>
    <t>ｽﾏﾉｳﾗｺｳ</t>
  </si>
  <si>
    <t>ｽﾏﾋｶﾞｼｺｳ</t>
  </si>
  <si>
    <t>ｹｲﾒｲｺｳ</t>
  </si>
  <si>
    <t>ｽﾏﾄﾓｶﾞｵｶｺｳ</t>
  </si>
  <si>
    <t>ｷﾀｽﾏｺｳ</t>
  </si>
  <si>
    <t>ｺｳﾍﾞｺｸｻｲﾌｺｳ</t>
  </si>
  <si>
    <t>ﾏｲｺｺｳ</t>
  </si>
  <si>
    <t>ｾｲﾘｮｳｺｳ</t>
  </si>
  <si>
    <t>ｺｳﾍﾞｼｮｳｺｳ</t>
  </si>
  <si>
    <t>ｱｲﾄｸｺｳ</t>
  </si>
  <si>
    <t>ｲｶﾜﾀﾞﾆｺｳ</t>
  </si>
  <si>
    <t>ｲｶﾜﾀﾞﾆｷﾀｺｳ</t>
  </si>
  <si>
    <t>ｺｳﾍﾞﾀｶﾂｶｺｳ</t>
  </si>
  <si>
    <t>ﾀｷｶﾞﾜﾀﾞｲﾆｺｳ</t>
  </si>
  <si>
    <t>ｺｳﾍﾞﾁｮｳｾﾝｺｳ</t>
  </si>
  <si>
    <t>ｱｶｼｺｳ</t>
  </si>
  <si>
    <t>ｱｶｼﾐﾅﾐｺｳ</t>
  </si>
  <si>
    <t>ｱｶｼｷﾀｺｳ</t>
  </si>
  <si>
    <t>ｱｶｼﾆｼｺｳ</t>
  </si>
  <si>
    <t>ｱｶｼｼﾐｽﾞｺｳ</t>
  </si>
  <si>
    <t>ｱｶｼｼﾞｮｳｻｲｺｳ</t>
  </si>
  <si>
    <t>ｱｶｼｼｮｳｺｳ</t>
  </si>
  <si>
    <t>ﾄｳﾊﾞﾝｺｳｺｳ</t>
  </si>
  <si>
    <t>ｶｺｶﾞﾜﾋｶﾞｼｺｳ</t>
  </si>
  <si>
    <t>ｶｺｶﾞﾜﾆｼｺｳ</t>
  </si>
  <si>
    <t>ｶｺｶﾞﾜｷﾀｺｳ</t>
  </si>
  <si>
    <t>ｶｺｶﾞﾜﾐﾅﾐｺｳ</t>
  </si>
  <si>
    <t>ﾀｶｻｺﾞｺｳ</t>
  </si>
  <si>
    <t>ﾀｶｻｺﾞﾐﾅﾐｺｳ</t>
  </si>
  <si>
    <t>ｼｮｳﾖｳｺｳ</t>
  </si>
  <si>
    <t>ﾊｸﾘｮｳｺｳ</t>
  </si>
  <si>
    <t>ﾋｶﾞｼﾊﾘﾏｺｳ</t>
  </si>
  <si>
    <t>ﾊﾘﾏﾐﾅﾐｺｳ</t>
  </si>
  <si>
    <t>ﾐｷｺｳ</t>
  </si>
  <si>
    <t>ｵﾉｺｳｺｳ</t>
  </si>
  <si>
    <t>ﾔｼﾛｺｳ</t>
  </si>
  <si>
    <t>ﾆｼﾜｷｺｳｺｳ</t>
  </si>
  <si>
    <t>ﾀｶｺｳ</t>
  </si>
  <si>
    <t>ﾎｳｼﾞｮｳｺｳ</t>
  </si>
  <si>
    <t>ﾊﾘﾏﾉｳｺｳ</t>
  </si>
  <si>
    <t>ﾋﾒｼﾞﾍﾞｯｼｮｺｳ</t>
  </si>
  <si>
    <t>ﾋﾒｼﾞﾋｶﾞｼｺｳ</t>
  </si>
  <si>
    <t>ｼﾞｭﾝｼﾝｺｳ</t>
  </si>
  <si>
    <t>ｹﾝﾒｲｺｳ</t>
  </si>
  <si>
    <t>ﾋﾒｼﾞｺｳｺｳ</t>
  </si>
  <si>
    <t>ﾋﾒｼﾞﾆｼｺｳ</t>
  </si>
  <si>
    <t>ﾄｳﾖｳﾀﾞｲﾋﾒｼﾞｺｳ</t>
  </si>
  <si>
    <t>ｺﾄｶﾞｵｶｺｳ</t>
  </si>
  <si>
    <t>ﾋﾒｼﾞｼｮｳｺｳ</t>
  </si>
  <si>
    <t>ｼｶﾏｺｳｺｳ</t>
  </si>
  <si>
    <t>ｱﾎﾞｼｺｳ</t>
  </si>
  <si>
    <t>ﾋﾒｼﾞｼｷｻｲｺｳ</t>
  </si>
  <si>
    <t>ｺｳﾃﾞﾗｺｳ</t>
  </si>
  <si>
    <t>ﾋﾉﾓﾄｺｳ</t>
  </si>
  <si>
    <t>ｲﾁｶﾜｺｳ</t>
  </si>
  <si>
    <t>ｶﾝｻﾞｷｺｳ</t>
  </si>
  <si>
    <t>ｲｴｼﾏｺｳ</t>
  </si>
  <si>
    <t>ﾀｲｼｺｳ</t>
  </si>
  <si>
    <t>ﾀﾂﾉｺｳ</t>
  </si>
  <si>
    <t>ﾀﾂﾉｷﾀｺｳ</t>
  </si>
  <si>
    <t>ｱｲｵｲｺｳ</t>
  </si>
  <si>
    <t>ｱｲｵｲｻﾝｺｳ</t>
  </si>
  <si>
    <t>ｱｺｳｺｳ</t>
  </si>
  <si>
    <t>ｶﾐｺﾞｵﾘｺｳ</t>
  </si>
  <si>
    <t>ｻﾖｳｺｳ</t>
  </si>
  <si>
    <t>ﾔﾏｻｷｺｳ</t>
  </si>
  <si>
    <t>ｲﾜｺｳ</t>
  </si>
  <si>
    <t>ﾁｸﾞｻｺｳ</t>
  </si>
  <si>
    <t>ｹﾝﾘﾂﾀﾞｲﾌｺｳ</t>
  </si>
  <si>
    <t>ｻﾝﾀﾞｺｳ</t>
  </si>
  <si>
    <t>ﾎｸｾﾂｻﾝﾀﾞｺｳ</t>
  </si>
  <si>
    <t>ｱﾘﾏｺｳ</t>
  </si>
  <si>
    <t>ｻﾝﾀﾞｼｮｳｾｲｺｳ</t>
  </si>
  <si>
    <t>ｻｻﾔﾏﾎｳﾒｲｺｳ</t>
  </si>
  <si>
    <t>ｻｻﾔﾏｻﾝｺｳ</t>
  </si>
  <si>
    <t>ｶｲﾊﾞﾗｺｳ</t>
  </si>
  <si>
    <t>ﾋｶﾐｺｳ</t>
  </si>
  <si>
    <t>ﾋｶﾐﾆｼｺｳ</t>
  </si>
  <si>
    <t>ｻﾝﾀﾞｾｲﾘｮｳｺｳ</t>
  </si>
  <si>
    <t>ｻﾝﾀﾞｼｮｳｳﾝｶﾝｺｳ</t>
  </si>
  <si>
    <t>ｲｸﾉｺｳ</t>
  </si>
  <si>
    <t>ﾜﾀﾞﾔﾏｺｳ</t>
  </si>
  <si>
    <t>ﾖｳｶｺｳ</t>
  </si>
  <si>
    <t>ﾀｼﾞﾏﾉｳｺｳ</t>
  </si>
  <si>
    <t>ﾋﾀﾞｶｺｳ</t>
  </si>
  <si>
    <t>ｲｽﾞｼｺｳ</t>
  </si>
  <si>
    <t>ﾄﾖｵｶｺｳ</t>
  </si>
  <si>
    <t>ﾄﾖｵｶｿｳｺﾞｳｺｳ</t>
  </si>
  <si>
    <t>ｷﾝｷﾀﾞｲﾄﾖｵｶｺｳ</t>
  </si>
  <si>
    <t>ﾑﾗｵｶｺｳ</t>
  </si>
  <si>
    <t>ｶｽﾐｺｳ</t>
  </si>
  <si>
    <t>ﾊﾏｻｶｺｳ</t>
  </si>
  <si>
    <t>ｲｸﾉｶﾞｸｴﾝｺｳ</t>
  </si>
  <si>
    <t>ｽﾓﾄｺｳ</t>
  </si>
  <si>
    <t>ｽﾓﾄｼﾞﾂｺｳ</t>
  </si>
  <si>
    <t>ﾂﾅｺｳ</t>
  </si>
  <si>
    <t>ｱﾜｼﾞｺｳ</t>
  </si>
  <si>
    <t>ｱﾜｼﾞﾐﾊﾗｺｳ</t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</si>
  <si>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必要事項を入力(所属情報等は男子のシートに入力)</t>
    </r>
    <rPh sb="1" eb="3">
      <t>モウシコミ</t>
    </rPh>
    <rPh sb="7" eb="9">
      <t>ヒツヨウ</t>
    </rPh>
    <rPh sb="9" eb="11">
      <t>ジコウ</t>
    </rPh>
    <rPh sb="12" eb="14">
      <t>ニュウリョク</t>
    </rPh>
    <rPh sb="15" eb="17">
      <t>ショゾク</t>
    </rPh>
    <rPh sb="17" eb="19">
      <t>ジョウホウ</t>
    </rPh>
    <rPh sb="19" eb="20">
      <t>トウ</t>
    </rPh>
    <rPh sb="21" eb="23">
      <t>ダンシ</t>
    </rPh>
    <rPh sb="28" eb="30">
      <t>ニュウリョク</t>
    </rPh>
    <phoneticPr fontId="2"/>
  </si>
  <si>
    <t>大岡学園高</t>
    <rPh sb="0" eb="2">
      <t>オオオカ</t>
    </rPh>
    <rPh sb="2" eb="4">
      <t>ガクエン</t>
    </rPh>
    <phoneticPr fontId="2"/>
  </si>
  <si>
    <t>県国際高</t>
    <rPh sb="0" eb="1">
      <t>ケン</t>
    </rPh>
    <phoneticPr fontId="2"/>
  </si>
  <si>
    <t>ｹﾝｺｸｻｲｺｳ</t>
    <phoneticPr fontId="2"/>
  </si>
  <si>
    <t>ｱｼｺｸﾁｭｳﾄｳ</t>
    <phoneticPr fontId="2"/>
  </si>
  <si>
    <t>神戸聴覚高</t>
    <rPh sb="0" eb="2">
      <t>コウベ</t>
    </rPh>
    <rPh sb="2" eb="4">
      <t>チョウカク</t>
    </rPh>
    <phoneticPr fontId="2"/>
  </si>
  <si>
    <t>ｺｳﾍﾞﾁｮｳｶｸｺｳ</t>
    <phoneticPr fontId="2"/>
  </si>
  <si>
    <t>県立視覚高</t>
    <rPh sb="0" eb="2">
      <t>ケンリツ</t>
    </rPh>
    <rPh sb="2" eb="4">
      <t>シカク</t>
    </rPh>
    <rPh sb="4" eb="5">
      <t>コウ</t>
    </rPh>
    <phoneticPr fontId="2"/>
  </si>
  <si>
    <t>ｹﾝﾘﾂｼｶｸｺｳ</t>
    <phoneticPr fontId="2"/>
  </si>
  <si>
    <t>須磨翔風高</t>
    <rPh sb="2" eb="3">
      <t>ショウ</t>
    </rPh>
    <rPh sb="3" eb="4">
      <t>フウ</t>
    </rPh>
    <phoneticPr fontId="2"/>
  </si>
  <si>
    <t>ｽﾏｼｮｳﾌｳｺｳ</t>
    <phoneticPr fontId="2"/>
  </si>
  <si>
    <t>ｵｵｵｶｶﾞｸｴﾝｺｳ</t>
    <phoneticPr fontId="2"/>
  </si>
  <si>
    <t>芦屋学園高</t>
    <rPh sb="2" eb="4">
      <t>ガクエン</t>
    </rPh>
    <phoneticPr fontId="2"/>
  </si>
  <si>
    <t>ｱｼﾔｶﾞｸｴﾝｺｳ</t>
    <phoneticPr fontId="2"/>
  </si>
  <si>
    <t>山手高</t>
    <phoneticPr fontId="2"/>
  </si>
  <si>
    <t>ﾔﾏﾃｺｳ</t>
    <phoneticPr fontId="2"/>
  </si>
  <si>
    <t>姫路聴覚高</t>
    <rPh sb="2" eb="4">
      <t>チョウカク</t>
    </rPh>
    <phoneticPr fontId="2"/>
  </si>
  <si>
    <t>ﾋﾒｼﾞﾁｮｳｶｸｺｳ</t>
    <phoneticPr fontId="2"/>
  </si>
  <si>
    <t>播磨特別高</t>
    <rPh sb="2" eb="4">
      <t>トクベツ</t>
    </rPh>
    <rPh sb="4" eb="5">
      <t>タカ</t>
    </rPh>
    <phoneticPr fontId="2"/>
  </si>
  <si>
    <t>ﾊﾘﾏﾄｸﾍﾞﾂｺｳ</t>
    <phoneticPr fontId="2"/>
  </si>
  <si>
    <t>篠山東雲高</t>
    <rPh sb="0" eb="2">
      <t>ササヤマ</t>
    </rPh>
    <phoneticPr fontId="2"/>
  </si>
  <si>
    <t>ｻｻﾔﾏｼﾉﾉﾒｺｳ</t>
    <phoneticPr fontId="2"/>
  </si>
  <si>
    <t>尼崎双星高</t>
    <rPh sb="2" eb="4">
      <t>ソウセイ</t>
    </rPh>
    <phoneticPr fontId="2"/>
  </si>
  <si>
    <t>芦国中等</t>
    <rPh sb="0" eb="1">
      <t>アシ</t>
    </rPh>
    <rPh sb="1" eb="2">
      <t>クニ</t>
    </rPh>
    <rPh sb="2" eb="4">
      <t>チュウトウ</t>
    </rPh>
    <phoneticPr fontId="2"/>
  </si>
  <si>
    <t>明石高専</t>
    <phoneticPr fontId="2"/>
  </si>
  <si>
    <t>神戸高専</t>
    <phoneticPr fontId="2"/>
  </si>
  <si>
    <t>ｺｳﾍﾞｺｳｾﾝ</t>
    <phoneticPr fontId="2"/>
  </si>
  <si>
    <t>ｱｶｼｺｳｾﾝ</t>
    <phoneticPr fontId="2"/>
  </si>
  <si>
    <t>ｹﾝﾉｳｺｳ</t>
    <phoneticPr fontId="2"/>
  </si>
  <si>
    <t>ｱﾏｶﾞｻｷｿｳｾｲｺｳ</t>
    <phoneticPr fontId="2"/>
  </si>
  <si>
    <t>ﾌﾟﾛｸﾞﾗﾑ</t>
    <phoneticPr fontId="2"/>
  </si>
  <si>
    <t>神大附中等</t>
    <rPh sb="0" eb="2">
      <t>ジンダイ</t>
    </rPh>
    <rPh sb="1" eb="2">
      <t>ダイ</t>
    </rPh>
    <rPh sb="2" eb="3">
      <t>フ</t>
    </rPh>
    <rPh sb="3" eb="5">
      <t>チュウトウ</t>
    </rPh>
    <phoneticPr fontId="2"/>
  </si>
  <si>
    <t>ｼﾝﾀﾞｲﾌﾁｭｳﾄｳ</t>
    <phoneticPr fontId="2"/>
  </si>
  <si>
    <t>〒651-1114 神戸市北区鈴蘭台西町４－１４－５</t>
    <phoneticPr fontId="2"/>
  </si>
  <si>
    <t>兵庫陸上競技協会情報委員会 藤田 和洋 宛 (電話 090-4908-7110)</t>
    <phoneticPr fontId="2"/>
  </si>
  <si>
    <t>問い合せ先</t>
    <rPh sb="0" eb="1">
      <t>ト</t>
    </rPh>
    <rPh sb="2" eb="3">
      <t>ア</t>
    </rPh>
    <rPh sb="4" eb="5">
      <t>サキ</t>
    </rPh>
    <phoneticPr fontId="2"/>
  </si>
  <si>
    <t>神港橘高</t>
    <rPh sb="2" eb="3">
      <t>タチバナ</t>
    </rPh>
    <phoneticPr fontId="2"/>
  </si>
  <si>
    <t>高校2000m</t>
    <rPh sb="0" eb="2">
      <t>コウコウ</t>
    </rPh>
    <phoneticPr fontId="2"/>
  </si>
  <si>
    <t>00904</t>
    <phoneticPr fontId="2"/>
  </si>
  <si>
    <t>ｼﾝｺｳﾀﾁﾊﾞﾅｺｳ</t>
    <phoneticPr fontId="2"/>
  </si>
  <si>
    <t>姫路女学院高</t>
    <rPh sb="0" eb="2">
      <t>ヒメジ</t>
    </rPh>
    <rPh sb="2" eb="5">
      <t>ジョガクイン</t>
    </rPh>
    <rPh sb="5" eb="6">
      <t>コウ</t>
    </rPh>
    <phoneticPr fontId="2"/>
  </si>
  <si>
    <t>相生学院高</t>
    <rPh sb="0" eb="2">
      <t>アイオイ</t>
    </rPh>
    <rPh sb="2" eb="4">
      <t>ガクイン</t>
    </rPh>
    <rPh sb="4" eb="5">
      <t>コウ</t>
    </rPh>
    <phoneticPr fontId="2"/>
  </si>
  <si>
    <t>ｱｲｵｲｶﾞｸｲﾝｺｳ</t>
    <phoneticPr fontId="2"/>
  </si>
  <si>
    <t>ﾋﾒｼﾞｼﾞｮｶﾞｸｲﾝｺｳ</t>
    <phoneticPr fontId="2"/>
  </si>
  <si>
    <t>高校5000m</t>
    <rPh sb="0" eb="2">
      <t>コウコウ</t>
    </rPh>
    <phoneticPr fontId="2"/>
  </si>
  <si>
    <t>01104</t>
    <phoneticPr fontId="2"/>
  </si>
  <si>
    <t>07124</t>
    <phoneticPr fontId="2"/>
  </si>
  <si>
    <t>蒼開高</t>
    <rPh sb="0" eb="1">
      <t>ソウ</t>
    </rPh>
    <rPh sb="1" eb="2">
      <t>カイ</t>
    </rPh>
    <phoneticPr fontId="2"/>
  </si>
  <si>
    <t>尼崎工高</t>
    <phoneticPr fontId="2"/>
  </si>
  <si>
    <t>ｱﾏｶﾞｻｷｺｳｺｳ</t>
    <phoneticPr fontId="2"/>
  </si>
  <si>
    <t>雲雀丘高</t>
    <rPh sb="0" eb="3">
      <t>ヒバリガオカ</t>
    </rPh>
    <phoneticPr fontId="2"/>
  </si>
  <si>
    <t>ﾋﾊﾞﾘｶﾞｵｶｺｳ</t>
    <phoneticPr fontId="2"/>
  </si>
  <si>
    <t>ｿｳｶｲｺｳ</t>
    <phoneticPr fontId="2"/>
  </si>
  <si>
    <t>共通やり投</t>
    <rPh sb="0" eb="2">
      <t>キョウツウ</t>
    </rPh>
    <rPh sb="4" eb="5">
      <t>トウ</t>
    </rPh>
    <phoneticPr fontId="2"/>
  </si>
  <si>
    <t>09324</t>
    <phoneticPr fontId="2"/>
  </si>
  <si>
    <t>[定通制高校]</t>
    <rPh sb="1" eb="2">
      <t>サダム</t>
    </rPh>
    <rPh sb="2" eb="3">
      <t>ツウ</t>
    </rPh>
    <rPh sb="3" eb="4">
      <t>セイ</t>
    </rPh>
    <rPh sb="4" eb="6">
      <t>コウコウ</t>
    </rPh>
    <phoneticPr fontId="2"/>
  </si>
  <si>
    <t/>
  </si>
  <si>
    <t>定通[　　　　］</t>
    <rPh sb="0" eb="2">
      <t>テイツウ</t>
    </rPh>
    <phoneticPr fontId="2"/>
  </si>
  <si>
    <t>09104</t>
    <phoneticPr fontId="2"/>
  </si>
  <si>
    <t>高校ﾊﾝﾏｰ投</t>
    <rPh sb="0" eb="2">
      <t>コウコウ</t>
    </rPh>
    <rPh sb="6" eb="7">
      <t>トウ</t>
    </rPh>
    <phoneticPr fontId="2"/>
  </si>
  <si>
    <t>彩星工科高</t>
    <phoneticPr fontId="2"/>
  </si>
  <si>
    <t>ｻｲｾｲｺｳｶｺｳ</t>
    <phoneticPr fontId="2"/>
  </si>
  <si>
    <t>神戸学院高</t>
    <rPh sb="0" eb="4">
      <t>コウベガクイン</t>
    </rPh>
    <phoneticPr fontId="2"/>
  </si>
  <si>
    <t>西神戸高</t>
    <rPh sb="0" eb="3">
      <t>ニシコウベ</t>
    </rPh>
    <rPh sb="3" eb="4">
      <t>コウ</t>
    </rPh>
    <phoneticPr fontId="2"/>
  </si>
  <si>
    <t>ﾆｼｺｳﾍﾞ</t>
    <phoneticPr fontId="2"/>
  </si>
  <si>
    <t>新
学年</t>
    <rPh sb="0" eb="1">
      <t>シン</t>
    </rPh>
    <rPh sb="2" eb="4">
      <t>ガクネン</t>
    </rPh>
    <phoneticPr fontId="2"/>
  </si>
  <si>
    <r>
      <t>koukou@haaa.jp(</t>
    </r>
    <r>
      <rPr>
        <sz val="16"/>
        <rFont val="ＭＳ Ｐゴシック"/>
        <family val="3"/>
        <charset val="128"/>
      </rPr>
      <t>メールでお問い合わせください</t>
    </r>
    <r>
      <rPr>
        <sz val="18"/>
        <rFont val="ＭＳ Ｐゴシック"/>
        <family val="3"/>
        <charset val="128"/>
      </rPr>
      <t>）</t>
    </r>
    <rPh sb="20" eb="21">
      <t>ト</t>
    </rPh>
    <rPh sb="22" eb="23">
      <t>ア</t>
    </rPh>
    <phoneticPr fontId="2"/>
  </si>
  <si>
    <t>2025年3月7(金)-21日(金）17:00必着</t>
    <rPh sb="4" eb="5">
      <t>ネン</t>
    </rPh>
    <rPh sb="6" eb="7">
      <t>ガツ</t>
    </rPh>
    <rPh sb="9" eb="10">
      <t>キン</t>
    </rPh>
    <rPh sb="14" eb="15">
      <t>ニチ</t>
    </rPh>
    <rPh sb="16" eb="17">
      <t>キン</t>
    </rPh>
    <rPh sb="23" eb="25">
      <t>ヒッチャク</t>
    </rPh>
    <phoneticPr fontId="2"/>
  </si>
  <si>
    <t>このファイルを添付・ファイル名：［学校番号○○高.xlsx］とする</t>
    <rPh sb="7" eb="9">
      <t>テンプ</t>
    </rPh>
    <rPh sb="14" eb="15">
      <t>メイ</t>
    </rPh>
    <rPh sb="17" eb="19">
      <t>ガッコウ</t>
    </rPh>
    <rPh sb="19" eb="21">
      <t>バンゴウ</t>
    </rPh>
    <rPh sb="23" eb="24">
      <t>コウ</t>
    </rPh>
    <phoneticPr fontId="2"/>
  </si>
  <si>
    <r>
      <t xml:space="preserve">①登録団体名・②申込責任者氏名・③緊急連絡用携帯番号 </t>
    </r>
    <r>
      <rPr>
        <sz val="18"/>
        <color indexed="10"/>
        <rFont val="ＭＳ Ｐゴシック"/>
        <family val="3"/>
        <charset val="128"/>
      </rPr>
      <t>を記載すること</t>
    </r>
    <rPh sb="1" eb="3">
      <t>トウロク</t>
    </rPh>
    <rPh sb="3" eb="6">
      <t>ダンタイメイ</t>
    </rPh>
    <rPh sb="8" eb="10">
      <t>モウシコミ</t>
    </rPh>
    <rPh sb="10" eb="13">
      <t>セキニンシャ</t>
    </rPh>
    <rPh sb="13" eb="15">
      <t>シメイ</t>
    </rPh>
    <rPh sb="17" eb="19">
      <t>キンキュウ</t>
    </rPh>
    <rPh sb="19" eb="21">
      <t>レンラク</t>
    </rPh>
    <rPh sb="21" eb="22">
      <t>ヨウ</t>
    </rPh>
    <rPh sb="22" eb="24">
      <t>ケイタイ</t>
    </rPh>
    <rPh sb="24" eb="26">
      <t>バンゴウ</t>
    </rPh>
    <rPh sb="28" eb="30">
      <t>キサイ</t>
    </rPh>
    <phoneticPr fontId="2"/>
  </si>
  <si>
    <t>共通走高跳</t>
    <rPh sb="0" eb="2">
      <t>キョウツウ</t>
    </rPh>
    <rPh sb="2" eb="3">
      <t>ソウ</t>
    </rPh>
    <rPh sb="3" eb="4">
      <t>タカ</t>
    </rPh>
    <rPh sb="4" eb="5">
      <t>チョウ</t>
    </rPh>
    <phoneticPr fontId="2"/>
  </si>
  <si>
    <t>姓
(英字)</t>
    <rPh sb="0" eb="1">
      <t>セイ</t>
    </rPh>
    <rPh sb="3" eb="5">
      <t>エイジ</t>
    </rPh>
    <phoneticPr fontId="2"/>
  </si>
  <si>
    <t>姓
(ｶﾅ)</t>
    <rPh sb="0" eb="1">
      <t>セイ</t>
    </rPh>
    <phoneticPr fontId="2"/>
  </si>
  <si>
    <t>名
(ｶﾅ)</t>
    <rPh sb="0" eb="1">
      <t>メイ</t>
    </rPh>
    <phoneticPr fontId="2"/>
  </si>
  <si>
    <t>名
(英字)</t>
    <rPh sb="0" eb="1">
      <t>メイ</t>
    </rPh>
    <rPh sb="3" eb="5">
      <t>エイジ</t>
    </rPh>
    <phoneticPr fontId="2"/>
  </si>
  <si>
    <t>N3</t>
  </si>
  <si>
    <t>オープン種目(@\1400)</t>
    <rPh sb="4" eb="6">
      <t>シュモク</t>
    </rPh>
    <phoneticPr fontId="2"/>
  </si>
  <si>
    <r>
      <rPr>
        <sz val="10"/>
        <rFont val="ＭＳ ゴシック"/>
        <family val="3"/>
        <charset val="128"/>
      </rPr>
      <t>秒</t>
    </r>
    <r>
      <rPr>
        <sz val="11"/>
        <rFont val="ＭＳ ゴシック"/>
        <family val="3"/>
        <charset val="128"/>
      </rPr>
      <t xml:space="preserve">
m</t>
    </r>
    <rPh sb="0" eb="1">
      <t>ビョウ</t>
    </rPh>
    <phoneticPr fontId="2"/>
  </si>
  <si>
    <r>
      <rPr>
        <sz val="14"/>
        <rFont val="ＭＳ Ｐゴシック"/>
        <family val="3"/>
        <charset val="128"/>
      </rPr>
      <t xml:space="preserve">                             </t>
    </r>
    <r>
      <rPr>
        <sz val="2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第74回兵庫リレーカーニバル　［県内高校用］</t>
    </r>
    <rPh sb="30" eb="31">
      <t>ダイ</t>
    </rPh>
    <rPh sb="33" eb="34">
      <t>カイ</t>
    </rPh>
    <rPh sb="34" eb="36">
      <t>ヒョウゴ</t>
    </rPh>
    <rPh sb="46" eb="48">
      <t>ケンナイ</t>
    </rPh>
    <rPh sb="48" eb="50">
      <t>コウコウ</t>
    </rPh>
    <rPh sb="50" eb="51">
      <t>ヨウ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</si>
  <si>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2"/>
  </si>
  <si>
    <t>標準記録突破者(2025年度)</t>
    <rPh sb="0" eb="2">
      <t>ヒョウジュン</t>
    </rPh>
    <rPh sb="2" eb="4">
      <t>キロク</t>
    </rPh>
    <rPh sb="4" eb="6">
      <t>トッパ</t>
    </rPh>
    <rPh sb="6" eb="7">
      <t>シャ</t>
    </rPh>
    <rPh sb="12" eb="14">
      <t>ネンド</t>
    </rPh>
    <phoneticPr fontId="2"/>
  </si>
  <si>
    <t>2026年3月5(木)-20日(金）17:00必着</t>
    <rPh sb="4" eb="5">
      <t>ネン</t>
    </rPh>
    <rPh sb="6" eb="7">
      <t>ガツ</t>
    </rPh>
    <rPh sb="9" eb="10">
      <t>モク</t>
    </rPh>
    <rPh sb="14" eb="15">
      <t>ニチ</t>
    </rPh>
    <rPh sb="16" eb="17">
      <t>キン</t>
    </rPh>
    <rPh sb="23" eb="25">
      <t>ヒッチャク</t>
    </rPh>
    <phoneticPr fontId="2"/>
  </si>
  <si>
    <t>2026 第74回兵庫リレーカーニバル申込書</t>
    <rPh sb="19" eb="22">
      <t>モウシコミショ</t>
    </rPh>
    <phoneticPr fontId="2"/>
  </si>
  <si>
    <t>三木東総合高</t>
    <rPh sb="3" eb="5">
      <t>ソウゴウ</t>
    </rPh>
    <phoneticPr fontId="2"/>
  </si>
  <si>
    <t>播磨夢福高</t>
    <rPh sb="0" eb="2">
      <t>ハリマ</t>
    </rPh>
    <rPh sb="2" eb="3">
      <t>ユメ</t>
    </rPh>
    <rPh sb="3" eb="4">
      <t>フク</t>
    </rPh>
    <phoneticPr fontId="2"/>
  </si>
  <si>
    <t>姫路南海稜高</t>
    <rPh sb="3" eb="5">
      <t>カイリョウ</t>
    </rPh>
    <phoneticPr fontId="2"/>
  </si>
  <si>
    <t>西宮北苦楽園高</t>
    <rPh sb="3" eb="6">
      <t>クラクエン</t>
    </rPh>
    <phoneticPr fontId="2"/>
  </si>
  <si>
    <t>園田学園高</t>
    <rPh sb="2" eb="4">
      <t>ガクエン</t>
    </rPh>
    <phoneticPr fontId="2"/>
  </si>
  <si>
    <t>ﾆｼﾉﾐﾔｷﾀｸﾗｸｴﾝｺｳ</t>
    <phoneticPr fontId="2"/>
  </si>
  <si>
    <t>ｿﾉﾀﾞｶﾞｸｴﾝｺｳ</t>
    <phoneticPr fontId="2"/>
  </si>
  <si>
    <t>ﾐｷﾋｶﾞｼｿｳｺﾞｳｺｳ</t>
    <phoneticPr fontId="2"/>
  </si>
  <si>
    <t>ﾋﾒｼﾞﾐﾅﾐｶｲﾘｮｳｺｳ</t>
    <phoneticPr fontId="2"/>
  </si>
  <si>
    <t>ﾊﾘﾏﾕﾒﾌｸｺｳ</t>
    <phoneticPr fontId="2"/>
  </si>
  <si>
    <t>ﾘﾚｰ正規A\5000
ｵｰﾌﾟﾝBC¥2500</t>
    <rPh sb="3" eb="5">
      <t>セイキ</t>
    </rPh>
    <phoneticPr fontId="2"/>
  </si>
  <si>
    <r>
      <rPr>
        <sz val="12"/>
        <rFont val="ＭＳ ゴシック"/>
        <family val="3"/>
        <charset val="128"/>
      </rPr>
      <t>1600mR</t>
    </r>
    <r>
      <rPr>
        <sz val="14"/>
        <rFont val="ＭＳ ゴシック"/>
        <family val="3"/>
        <charset val="128"/>
      </rPr>
      <t xml:space="preserve">
記録(A)</t>
    </r>
    <rPh sb="7" eb="9">
      <t>キロク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</si>
  <si>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</si>
  <si>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</si>
  <si>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</si>
  <si>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</si>
  <si>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共通三段跳</t>
    <rPh sb="0" eb="2">
      <t>キョウツウ</t>
    </rPh>
    <rPh sb="2" eb="5">
      <t>サンダントビ</t>
    </rPh>
    <phoneticPr fontId="2"/>
  </si>
  <si>
    <t>07424</t>
    <phoneticPr fontId="2"/>
  </si>
  <si>
    <r>
      <rPr>
        <sz val="12"/>
        <rFont val="ＭＳ ゴシック"/>
        <family val="3"/>
        <charset val="128"/>
      </rPr>
      <t>400mR</t>
    </r>
    <r>
      <rPr>
        <sz val="14"/>
        <rFont val="ＭＳ ゴシック"/>
        <family val="3"/>
        <charset val="128"/>
      </rPr>
      <t xml:space="preserve">
記録(A)</t>
    </r>
    <rPh sb="6" eb="8">
      <t>キロク</t>
    </rPh>
    <phoneticPr fontId="2"/>
  </si>
  <si>
    <t>リレーはオープンだけのエントリー不可
正規(A)+オープン(BCD)　4チームまでエントリー可
リレー記録は正規（A）のみ入力　オープン(BCD)は記録なし扱い</t>
    <rPh sb="16" eb="18">
      <t>フカ</t>
    </rPh>
    <rPh sb="19" eb="21">
      <t>セイキ</t>
    </rPh>
    <rPh sb="46" eb="47">
      <t>カ</t>
    </rPh>
    <rPh sb="51" eb="53">
      <t>キロク</t>
    </rPh>
    <rPh sb="54" eb="56">
      <t>セイキ</t>
    </rPh>
    <rPh sb="61" eb="63">
      <t>ニュウリョク</t>
    </rPh>
    <rPh sb="74" eb="76">
      <t>キロク</t>
    </rPh>
    <rPh sb="78" eb="79">
      <t>アツカ</t>
    </rPh>
    <phoneticPr fontId="2"/>
  </si>
  <si>
    <r>
      <t xml:space="preserve">オープン種目申込
</t>
    </r>
    <r>
      <rPr>
        <sz val="11"/>
        <rFont val="ＭＳ ゴシック"/>
        <family val="3"/>
        <charset val="128"/>
      </rPr>
      <t>※2000mは標準記録突破種目(1500m･3000m)の記録</t>
    </r>
    <rPh sb="4" eb="6">
      <t>シュモク</t>
    </rPh>
    <rPh sb="16" eb="18">
      <t>ヒョウジュン</t>
    </rPh>
    <rPh sb="18" eb="20">
      <t>キロク</t>
    </rPh>
    <rPh sb="20" eb="22">
      <t>トッパ</t>
    </rPh>
    <rPh sb="22" eb="24">
      <t>シュモク</t>
    </rPh>
    <rPh sb="38" eb="40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</si>
</sst>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&quot;種&quot;&quot;目&quot;"/>
    <numFmt numFmtId="177" formatCode="#,##0\ﾁ\ｰ\ﾑ"/>
    <numFmt numFmtId="178" formatCode="###\-####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indexed="13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20"/>
      <color rgb="FF0070C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0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5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3" fillId="0" borderId="3" xfId="0" applyFont="1" applyBorder="1">
      <alignment vertical="center"/>
    </xf>
    <xf numFmtId="0" fontId="3" fillId="0" borderId="6" xfId="2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2" borderId="17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" xfId="2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6" fontId="3" fillId="0" borderId="23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8" xfId="0" quotePrefix="1" applyFont="1" applyBorder="1" applyAlignment="1">
      <alignment horizontal="distributed" vertical="center" wrapText="1"/>
    </xf>
    <xf numFmtId="0" fontId="3" fillId="0" borderId="9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0" fontId="6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>
      <alignment vertical="center"/>
    </xf>
    <xf numFmtId="0" fontId="17" fillId="0" borderId="26" xfId="0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0" borderId="0" xfId="2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39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6" fontId="3" fillId="0" borderId="2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16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3" fillId="0" borderId="6" xfId="2" quotePrefix="1" applyBorder="1">
      <alignment vertical="center"/>
    </xf>
    <xf numFmtId="6" fontId="17" fillId="0" borderId="26" xfId="1" applyFont="1" applyBorder="1" applyAlignment="1" applyProtection="1">
      <alignment horizontal="right" vertical="center" shrinkToFit="1"/>
      <protection locked="0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0" borderId="40" xfId="0" applyNumberFormat="1" applyFont="1" applyBorder="1" applyAlignment="1" applyProtection="1">
      <alignment horizontal="center" vertical="center" shrinkToFit="1"/>
      <protection locked="0"/>
    </xf>
    <xf numFmtId="0" fontId="3" fillId="9" borderId="30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shrinkToFit="1"/>
    </xf>
    <xf numFmtId="49" fontId="6" fillId="9" borderId="1" xfId="0" applyNumberFormat="1" applyFont="1" applyFill="1" applyBorder="1" applyAlignment="1">
      <alignment horizontal="center" vertical="center"/>
    </xf>
    <xf numFmtId="49" fontId="6" fillId="9" borderId="20" xfId="0" applyNumberFormat="1" applyFont="1" applyFill="1" applyBorder="1" applyAlignment="1">
      <alignment horizontal="center" vertical="center"/>
    </xf>
    <xf numFmtId="49" fontId="6" fillId="9" borderId="36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shrinkToFit="1"/>
    </xf>
    <xf numFmtId="49" fontId="6" fillId="9" borderId="2" xfId="0" applyNumberFormat="1" applyFont="1" applyFill="1" applyBorder="1" applyAlignment="1">
      <alignment horizontal="center" vertical="center"/>
    </xf>
    <xf numFmtId="49" fontId="6" fillId="9" borderId="6" xfId="0" applyNumberFormat="1" applyFont="1" applyFill="1" applyBorder="1" applyAlignment="1">
      <alignment horizontal="center" vertical="center"/>
    </xf>
    <xf numFmtId="49" fontId="6" fillId="9" borderId="24" xfId="0" applyNumberFormat="1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 shrinkToFit="1"/>
    </xf>
    <xf numFmtId="49" fontId="6" fillId="9" borderId="38" xfId="0" applyNumberFormat="1" applyFont="1" applyFill="1" applyBorder="1" applyAlignment="1">
      <alignment horizontal="center" vertical="center"/>
    </xf>
    <xf numFmtId="49" fontId="6" fillId="9" borderId="39" xfId="0" applyNumberFormat="1" applyFont="1" applyFill="1" applyBorder="1" applyAlignment="1">
      <alignment horizontal="center" vertical="center"/>
    </xf>
    <xf numFmtId="49" fontId="6" fillId="9" borderId="40" xfId="0" applyNumberFormat="1" applyFont="1" applyFill="1" applyBorder="1" applyAlignment="1">
      <alignment horizontal="center" vertical="center"/>
    </xf>
    <xf numFmtId="6" fontId="17" fillId="0" borderId="26" xfId="1" applyFont="1" applyBorder="1" applyAlignment="1" applyProtection="1">
      <alignment horizontal="right" vertical="center" shrinkToFit="1"/>
    </xf>
    <xf numFmtId="0" fontId="3" fillId="10" borderId="30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shrinkToFi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20" xfId="0" applyNumberFormat="1" applyFont="1" applyFill="1" applyBorder="1" applyAlignment="1">
      <alignment horizontal="center" vertical="center"/>
    </xf>
    <xf numFmtId="49" fontId="6" fillId="10" borderId="36" xfId="0" applyNumberFormat="1" applyFont="1" applyFill="1" applyBorder="1" applyAlignment="1">
      <alignment horizontal="center" vertical="center" shrinkToFit="1"/>
    </xf>
    <xf numFmtId="49" fontId="6" fillId="10" borderId="36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 shrinkToFit="1"/>
    </xf>
    <xf numFmtId="49" fontId="6" fillId="10" borderId="2" xfId="0" applyNumberFormat="1" applyFont="1" applyFill="1" applyBorder="1" applyAlignment="1">
      <alignment horizontal="center" vertical="center"/>
    </xf>
    <xf numFmtId="49" fontId="6" fillId="10" borderId="6" xfId="0" applyNumberFormat="1" applyFont="1" applyFill="1" applyBorder="1" applyAlignment="1">
      <alignment horizontal="center" vertical="center"/>
    </xf>
    <xf numFmtId="49" fontId="6" fillId="10" borderId="24" xfId="0" applyNumberFormat="1" applyFont="1" applyFill="1" applyBorder="1" applyAlignment="1">
      <alignment horizontal="center" vertical="center" shrinkToFit="1"/>
    </xf>
    <xf numFmtId="49" fontId="6" fillId="10" borderId="24" xfId="0" applyNumberFormat="1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 shrinkToFit="1"/>
    </xf>
    <xf numFmtId="49" fontId="6" fillId="10" borderId="38" xfId="0" applyNumberFormat="1" applyFont="1" applyFill="1" applyBorder="1" applyAlignment="1">
      <alignment horizontal="center" vertical="center"/>
    </xf>
    <xf numFmtId="49" fontId="6" fillId="10" borderId="39" xfId="0" applyNumberFormat="1" applyFont="1" applyFill="1" applyBorder="1" applyAlignment="1">
      <alignment horizontal="center" vertical="center"/>
    </xf>
    <xf numFmtId="49" fontId="6" fillId="10" borderId="40" xfId="0" applyNumberFormat="1" applyFont="1" applyFill="1" applyBorder="1" applyAlignment="1">
      <alignment horizontal="center" vertical="center" shrinkToFit="1"/>
    </xf>
    <xf numFmtId="49" fontId="6" fillId="10" borderId="40" xfId="0" applyNumberFormat="1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8" fillId="0" borderId="0" xfId="0" quotePrefix="1" applyFont="1">
      <alignment vertical="center"/>
    </xf>
    <xf numFmtId="0" fontId="29" fillId="11" borderId="48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7" fillId="0" borderId="49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49" fontId="6" fillId="0" borderId="59" xfId="0" applyNumberFormat="1" applyFont="1" applyBorder="1" applyAlignment="1" applyProtection="1">
      <alignment horizontal="center" vertical="center"/>
      <protection locked="0"/>
    </xf>
    <xf numFmtId="49" fontId="6" fillId="0" borderId="60" xfId="0" applyNumberFormat="1" applyFont="1" applyBorder="1" applyAlignment="1" applyProtection="1">
      <alignment horizontal="center" vertical="center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0" fontId="6" fillId="9" borderId="58" xfId="0" applyFont="1" applyFill="1" applyBorder="1" applyAlignment="1">
      <alignment horizontal="center" vertical="center" shrinkToFit="1"/>
    </xf>
    <xf numFmtId="49" fontId="6" fillId="9" borderId="59" xfId="0" applyNumberFormat="1" applyFont="1" applyFill="1" applyBorder="1" applyAlignment="1">
      <alignment horizontal="center" vertical="center"/>
    </xf>
    <xf numFmtId="49" fontId="6" fillId="9" borderId="60" xfId="0" applyNumberFormat="1" applyFont="1" applyFill="1" applyBorder="1" applyAlignment="1">
      <alignment horizontal="center" vertical="center"/>
    </xf>
    <xf numFmtId="49" fontId="6" fillId="9" borderId="61" xfId="0" applyNumberFormat="1" applyFont="1" applyFill="1" applyBorder="1" applyAlignment="1">
      <alignment horizontal="center" vertical="center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49" fontId="6" fillId="0" borderId="63" xfId="0" applyNumberFormat="1" applyFont="1" applyBorder="1" applyAlignment="1" applyProtection="1">
      <alignment horizontal="center" vertical="center"/>
      <protection locked="0"/>
    </xf>
    <xf numFmtId="49" fontId="6" fillId="0" borderId="64" xfId="0" applyNumberFormat="1" applyFont="1" applyBorder="1" applyAlignment="1" applyProtection="1">
      <alignment horizontal="center" vertical="center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/>
      <protection locked="0"/>
    </xf>
    <xf numFmtId="0" fontId="6" fillId="9" borderId="62" xfId="0" applyFont="1" applyFill="1" applyBorder="1" applyAlignment="1">
      <alignment horizontal="center" vertical="center" shrinkToFit="1"/>
    </xf>
    <xf numFmtId="49" fontId="6" fillId="9" borderId="63" xfId="0" applyNumberFormat="1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 vertical="center"/>
    </xf>
    <xf numFmtId="49" fontId="6" fillId="9" borderId="6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2" fillId="11" borderId="50" xfId="0" applyFont="1" applyFill="1" applyBorder="1" applyAlignment="1">
      <alignment horizontal="left" vertical="center" wrapText="1" indent="2"/>
    </xf>
    <xf numFmtId="0" fontId="32" fillId="11" borderId="51" xfId="0" applyFont="1" applyFill="1" applyBorder="1" applyAlignment="1">
      <alignment horizontal="left" vertical="center" wrapText="1" indent="2"/>
    </xf>
    <xf numFmtId="0" fontId="32" fillId="11" borderId="52" xfId="0" applyFont="1" applyFill="1" applyBorder="1" applyAlignment="1">
      <alignment horizontal="left" vertical="center" wrapText="1" indent="2"/>
    </xf>
    <xf numFmtId="0" fontId="32" fillId="11" borderId="53" xfId="0" applyFont="1" applyFill="1" applyBorder="1" applyAlignment="1">
      <alignment horizontal="left" vertical="center" wrapText="1" indent="2"/>
    </xf>
    <xf numFmtId="0" fontId="32" fillId="11" borderId="0" xfId="0" applyFont="1" applyFill="1" applyAlignment="1">
      <alignment horizontal="left" vertical="center" wrapText="1" indent="2"/>
    </xf>
    <xf numFmtId="0" fontId="32" fillId="11" borderId="54" xfId="0" applyFont="1" applyFill="1" applyBorder="1" applyAlignment="1">
      <alignment horizontal="left" vertical="center" wrapText="1" indent="2"/>
    </xf>
    <xf numFmtId="0" fontId="32" fillId="11" borderId="55" xfId="0" applyFont="1" applyFill="1" applyBorder="1" applyAlignment="1">
      <alignment horizontal="left" vertical="center" wrapText="1" indent="2"/>
    </xf>
    <xf numFmtId="0" fontId="32" fillId="11" borderId="56" xfId="0" applyFont="1" applyFill="1" applyBorder="1" applyAlignment="1">
      <alignment horizontal="left" vertical="center" wrapText="1" indent="2"/>
    </xf>
    <xf numFmtId="0" fontId="32" fillId="11" borderId="57" xfId="0" applyFont="1" applyFill="1" applyBorder="1" applyAlignment="1">
      <alignment horizontal="left" vertical="center" wrapText="1" indent="2"/>
    </xf>
    <xf numFmtId="0" fontId="9" fillId="8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49" fontId="12" fillId="0" borderId="42" xfId="0" applyNumberFormat="1" applyFont="1" applyBorder="1" applyAlignment="1" applyProtection="1">
      <alignment horizontal="center" vertical="center"/>
      <protection locked="0"/>
    </xf>
    <xf numFmtId="49" fontId="12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178" fontId="12" fillId="0" borderId="42" xfId="0" applyNumberFormat="1" applyFont="1" applyBorder="1" applyAlignment="1" applyProtection="1">
      <alignment horizontal="center" vertical="center"/>
      <protection locked="0"/>
    </xf>
    <xf numFmtId="178" fontId="12" fillId="0" borderId="26" xfId="0" applyNumberFormat="1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6" fontId="12" fillId="0" borderId="26" xfId="1" applyFont="1" applyBorder="1" applyAlignment="1" applyProtection="1">
      <alignment horizontal="center" vertical="center" wrapText="1"/>
    </xf>
    <xf numFmtId="6" fontId="12" fillId="0" borderId="27" xfId="1" applyFont="1" applyBorder="1" applyAlignment="1" applyProtection="1">
      <alignment horizontal="center" vertical="center" wrapText="1"/>
    </xf>
    <xf numFmtId="6" fontId="31" fillId="0" borderId="10" xfId="1" applyFont="1" applyBorder="1" applyAlignment="1" applyProtection="1">
      <alignment horizontal="center" vertical="center" wrapText="1"/>
    </xf>
    <xf numFmtId="0" fontId="6" fillId="6" borderId="42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9" borderId="42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6" fontId="17" fillId="0" borderId="10" xfId="1" applyFont="1" applyBorder="1" applyAlignment="1" applyProtection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6" fontId="17" fillId="0" borderId="10" xfId="0" applyNumberFormat="1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textRotation="255"/>
    </xf>
    <xf numFmtId="0" fontId="3" fillId="6" borderId="34" xfId="0" applyFont="1" applyFill="1" applyBorder="1" applyAlignment="1">
      <alignment horizontal="center" vertical="center" textRotation="255"/>
    </xf>
    <xf numFmtId="177" fontId="17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178" fontId="12" fillId="0" borderId="42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10" borderId="42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6" fontId="6" fillId="0" borderId="10" xfId="1" applyFont="1" applyBorder="1" applyAlignment="1" applyProtection="1">
      <alignment horizontal="center" vertical="center" wrapText="1"/>
    </xf>
    <xf numFmtId="0" fontId="3" fillId="5" borderId="35" xfId="0" applyFont="1" applyFill="1" applyBorder="1" applyAlignment="1">
      <alignment horizontal="center" vertical="center" textRotation="255"/>
    </xf>
    <xf numFmtId="0" fontId="3" fillId="5" borderId="34" xfId="0" applyFont="1" applyFill="1" applyBorder="1" applyAlignment="1">
      <alignment horizontal="center" vertical="center" textRotation="255"/>
    </xf>
  </cellXfs>
  <cellStyles count="3">
    <cellStyle name="通貨" xfId="1" builtinId="7"/>
    <cellStyle name="標準" xfId="0" builtinId="0"/>
    <cellStyle name="標準_Book1" xfId="2" xr:uid="{ADF35560-4B3F-4A1C-8621-15C2DDC5242D}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0</xdr:row>
      <xdr:rowOff>0</xdr:rowOff>
    </xdr:from>
    <xdr:to>
      <xdr:col>5</xdr:col>
      <xdr:colOff>441960</xdr:colOff>
      <xdr:row>0</xdr:row>
      <xdr:rowOff>457200</xdr:rowOff>
    </xdr:to>
    <xdr:pic>
      <xdr:nvPicPr>
        <xdr:cNvPr id="4213" name="図 4">
          <a:extLst>
            <a:ext uri="{FF2B5EF4-FFF2-40B4-BE49-F238E27FC236}">
              <a16:creationId xmlns:a16="http://schemas.microsoft.com/office/drawing/2014/main" id="{A062D492-1513-07AB-D9A2-006CACFC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0"/>
          <a:ext cx="2453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351042</xdr:colOff>
      <xdr:row>0</xdr:row>
      <xdr:rowOff>114300</xdr:rowOff>
    </xdr:from>
    <xdr:to>
      <xdr:col>11</xdr:col>
      <xdr:colOff>518160</xdr:colOff>
      <xdr:row>2</xdr:row>
      <xdr:rowOff>144780</xdr:rowOff>
    </xdr:to>
    <xdr:pic>
      <xdr:nvPicPr>
        <xdr:cNvPr id="4215" name="図 3">
          <a:extLst>
            <a:ext uri="{FF2B5EF4-FFF2-40B4-BE49-F238E27FC236}">
              <a16:creationId xmlns:a16="http://schemas.microsoft.com/office/drawing/2014/main" id="{72235D7B-D955-ECC2-DE27-0AD1E519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042" y="114300"/>
          <a:ext cx="77671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266700</xdr:rowOff>
    </xdr:from>
    <xdr:to>
      <xdr:col>10</xdr:col>
      <xdr:colOff>342900</xdr:colOff>
      <xdr:row>2</xdr:row>
      <xdr:rowOff>48880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FA2BC28-A524-1DFB-E21A-A6B6D697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266700"/>
          <a:ext cx="807720" cy="78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82D4-7608-4C6C-95DA-9117FE04773C}">
  <sheetPr codeName="Sheet1">
    <tabColor indexed="13"/>
  </sheetPr>
  <dimension ref="A1:N27"/>
  <sheetViews>
    <sheetView showGridLines="0" showRowColHeaders="0" tabSelected="1" workbookViewId="0">
      <selection activeCell="C21" sqref="C21:N27"/>
    </sheetView>
  </sheetViews>
  <sheetFormatPr defaultRowHeight="13.2"/>
  <sheetData>
    <row r="1" spans="1:10" ht="56.1" customHeight="1">
      <c r="A1" s="195" t="s">
        <v>511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3.4">
      <c r="A2" s="206" t="s">
        <v>8</v>
      </c>
      <c r="B2" s="206"/>
      <c r="C2" s="206"/>
      <c r="D2" s="206"/>
      <c r="E2" s="206"/>
      <c r="F2" s="206"/>
      <c r="G2" s="206"/>
      <c r="H2" s="206"/>
      <c r="I2" s="206"/>
    </row>
    <row r="3" spans="1:10" ht="23.4">
      <c r="A3" s="206" t="s">
        <v>7</v>
      </c>
      <c r="B3" s="206"/>
      <c r="C3" s="206"/>
      <c r="D3" s="206"/>
      <c r="E3" s="206"/>
      <c r="F3" s="206"/>
      <c r="G3" s="206"/>
      <c r="H3" s="206"/>
      <c r="I3" s="206"/>
    </row>
    <row r="4" spans="1:10" ht="21">
      <c r="B4" s="2" t="s">
        <v>433</v>
      </c>
    </row>
    <row r="5" spans="1:10" ht="21" hidden="1">
      <c r="B5" s="2" t="s">
        <v>16</v>
      </c>
    </row>
    <row r="6" spans="1:10" ht="21" hidden="1">
      <c r="B6" s="2" t="s">
        <v>6</v>
      </c>
    </row>
    <row r="7" spans="1:10" ht="19.2" hidden="1">
      <c r="C7" s="102" t="s">
        <v>5</v>
      </c>
      <c r="D7" s="1" t="s">
        <v>466</v>
      </c>
    </row>
    <row r="8" spans="1:10" ht="19.2" hidden="1">
      <c r="D8" s="1" t="s">
        <v>467</v>
      </c>
    </row>
    <row r="9" spans="1:10" ht="13.5" hidden="1" customHeight="1">
      <c r="D9" s="1"/>
    </row>
    <row r="10" spans="1:10" ht="21" hidden="1">
      <c r="C10" s="205" t="s">
        <v>500</v>
      </c>
      <c r="D10" s="205"/>
      <c r="E10" s="205"/>
      <c r="F10" s="205"/>
      <c r="G10" s="205"/>
      <c r="H10" s="205"/>
      <c r="I10" s="205"/>
    </row>
    <row r="11" spans="1:10" ht="21">
      <c r="B11" s="2" t="s">
        <v>512</v>
      </c>
    </row>
    <row r="12" spans="1:10" ht="16.2">
      <c r="B12" s="3" t="s">
        <v>15</v>
      </c>
    </row>
    <row r="13" spans="1:10" ht="21">
      <c r="B13" s="1"/>
      <c r="C13" s="102" t="s">
        <v>4</v>
      </c>
      <c r="E13" s="2" t="s">
        <v>73</v>
      </c>
      <c r="H13" t="s">
        <v>17</v>
      </c>
    </row>
    <row r="14" spans="1:10" ht="21">
      <c r="C14" s="102" t="s">
        <v>3</v>
      </c>
      <c r="E14" s="2" t="s">
        <v>74</v>
      </c>
    </row>
    <row r="15" spans="1:10" ht="21">
      <c r="C15" s="102" t="s">
        <v>43</v>
      </c>
      <c r="E15" s="2" t="s">
        <v>502</v>
      </c>
    </row>
    <row r="16" spans="1:10" ht="21">
      <c r="C16" s="102" t="s">
        <v>44</v>
      </c>
      <c r="E16" s="2" t="s">
        <v>501</v>
      </c>
    </row>
    <row r="17" spans="3:14" ht="21">
      <c r="C17" s="102" t="s">
        <v>72</v>
      </c>
      <c r="E17" s="2" t="s">
        <v>513</v>
      </c>
    </row>
    <row r="18" spans="3:14" ht="21">
      <c r="C18" s="102" t="s">
        <v>468</v>
      </c>
      <c r="E18" s="153" t="s">
        <v>499</v>
      </c>
    </row>
    <row r="19" spans="3:14" ht="21">
      <c r="C19" s="205" t="s">
        <v>514</v>
      </c>
      <c r="D19" s="205"/>
      <c r="E19" s="205"/>
      <c r="F19" s="205"/>
      <c r="G19" s="205"/>
      <c r="H19" s="205"/>
      <c r="I19" s="205"/>
    </row>
    <row r="20" spans="3:14" ht="13.8" thickBot="1"/>
    <row r="21" spans="3:14" ht="13.2" customHeight="1">
      <c r="C21" s="196" t="s">
        <v>535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3:14" ht="13.2" customHeight="1">
      <c r="C22" s="199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1"/>
    </row>
    <row r="23" spans="3:14" ht="13.2" customHeight="1">
      <c r="C23" s="199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1"/>
    </row>
    <row r="24" spans="3:14" ht="13.2" customHeight="1">
      <c r="C24" s="199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1"/>
    </row>
    <row r="25" spans="3:14" ht="13.8" customHeight="1"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</row>
    <row r="26" spans="3:14">
      <c r="C26" s="199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1"/>
    </row>
    <row r="27" spans="3:14" ht="13.8" thickBot="1">
      <c r="C27" s="202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4"/>
    </row>
  </sheetData>
  <sheetProtection sheet="1" selectLockedCells="1"/>
  <mergeCells count="6">
    <mergeCell ref="A1:J1"/>
    <mergeCell ref="C21:N27"/>
    <mergeCell ref="C19:I19"/>
    <mergeCell ref="A2:I2"/>
    <mergeCell ref="A3:I3"/>
    <mergeCell ref="C10:I10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3714-B366-449F-9082-C906AF999BE6}">
  <sheetPr codeName="Sheet2">
    <tabColor indexed="15"/>
  </sheetPr>
  <dimension ref="A1:AT250"/>
  <sheetViews>
    <sheetView showGridLines="0" showRowColHeaders="0" view="pageBreakPreview" zoomScaleNormal="100" zoomScaleSheetLayoutView="100" workbookViewId="0">
      <selection activeCell="F7" sqref="F7:J7"/>
    </sheetView>
  </sheetViews>
  <sheetFormatPr defaultColWidth="9" defaultRowHeight="13.2"/>
  <cols>
    <col min="1" max="1" width="12.6640625" style="4" customWidth="1"/>
    <col min="2" max="2" width="7" style="4" customWidth="1"/>
    <col min="3" max="8" width="11" style="4" customWidth="1"/>
    <col min="9" max="9" width="4.44140625" style="4" customWidth="1"/>
    <col min="10" max="10" width="6.44140625" style="4" customWidth="1"/>
    <col min="11" max="11" width="13.88671875" style="4" bestFit="1" customWidth="1"/>
    <col min="12" max="14" width="3.6640625" style="4" customWidth="1"/>
    <col min="15" max="15" width="16.6640625" style="4" customWidth="1"/>
    <col min="16" max="18" width="3.6640625" style="4" customWidth="1"/>
    <col min="19" max="19" width="10.77734375" style="4" customWidth="1"/>
    <col min="20" max="22" width="2.77734375" style="4" customWidth="1"/>
    <col min="23" max="23" width="10.77734375" style="4" customWidth="1"/>
    <col min="24" max="26" width="2.77734375" style="4" customWidth="1"/>
    <col min="27" max="27" width="5.77734375" style="4" customWidth="1"/>
    <col min="28" max="28" width="9" style="4" hidden="1" customWidth="1"/>
    <col min="29" max="29" width="8.44140625" style="4" hidden="1" customWidth="1"/>
    <col min="30" max="30" width="10.44140625" style="4" hidden="1" customWidth="1"/>
    <col min="31" max="31" width="13.88671875" style="4" hidden="1" customWidth="1"/>
    <col min="32" max="32" width="12.77734375" style="4" hidden="1" customWidth="1"/>
    <col min="33" max="33" width="13.88671875" style="4" hidden="1" customWidth="1"/>
    <col min="34" max="36" width="10.44140625" style="4" hidden="1" customWidth="1"/>
    <col min="37" max="38" width="15" style="4" hidden="1" customWidth="1"/>
    <col min="39" max="39" width="10.5546875" style="4" hidden="1" customWidth="1"/>
    <col min="40" max="40" width="9" style="4" hidden="1" customWidth="1"/>
    <col min="41" max="43" width="2.44140625" style="4" hidden="1" customWidth="1"/>
    <col min="44" max="45" width="7.44140625" style="4" hidden="1" customWidth="1"/>
    <col min="46" max="46" width="11.6640625" style="4" hidden="1" customWidth="1"/>
    <col min="47" max="16384" width="9" style="4"/>
  </cols>
  <sheetData>
    <row r="1" spans="1:46" ht="50.1" customHeight="1">
      <c r="A1" s="216" t="s">
        <v>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</row>
    <row r="2" spans="1:46" ht="15" customHeight="1">
      <c r="A2" s="229" t="s">
        <v>75</v>
      </c>
      <c r="B2" s="229"/>
      <c r="C2" s="218" t="s">
        <v>50</v>
      </c>
      <c r="D2" s="218"/>
      <c r="N2" s="219" t="s">
        <v>9</v>
      </c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1:46" ht="15" customHeight="1">
      <c r="A3" s="229"/>
      <c r="B3" s="229"/>
      <c r="C3" s="220" t="s">
        <v>10</v>
      </c>
      <c r="D3" s="220"/>
    </row>
    <row r="4" spans="1:46" ht="45" customHeight="1">
      <c r="A4" s="228" t="s">
        <v>66</v>
      </c>
      <c r="B4" s="228"/>
      <c r="C4" s="221"/>
      <c r="D4" s="221"/>
      <c r="E4" s="230" t="s">
        <v>515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46" ht="23.4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</row>
    <row r="6" spans="1:46">
      <c r="P6" s="235" t="s">
        <v>0</v>
      </c>
      <c r="Q6" s="236"/>
      <c r="R6" s="236"/>
      <c r="S6" s="237"/>
      <c r="T6" s="235" t="s">
        <v>1</v>
      </c>
      <c r="U6" s="236"/>
      <c r="V6" s="236"/>
      <c r="W6" s="237"/>
      <c r="X6" s="226"/>
      <c r="Y6" s="227"/>
      <c r="Z6" s="227"/>
      <c r="AB6" s="43" t="s">
        <v>85</v>
      </c>
    </row>
    <row r="7" spans="1:46" ht="30" customHeight="1">
      <c r="A7" s="46" t="s">
        <v>58</v>
      </c>
      <c r="B7" s="252" t="str">
        <f>IF(F7="","",VLOOKUP(F7,$K$43:$L$250,2,FALSE))</f>
        <v/>
      </c>
      <c r="C7" s="253"/>
      <c r="D7" s="251" t="s">
        <v>40</v>
      </c>
      <c r="E7" s="251"/>
      <c r="F7" s="254"/>
      <c r="G7" s="255"/>
      <c r="H7" s="255"/>
      <c r="I7" s="255"/>
      <c r="J7" s="256"/>
      <c r="K7" s="238" t="str">
        <f>IF(F7="","",VLOOKUP(F7,$K$43:$M$250,3,FALSE))</f>
        <v/>
      </c>
      <c r="L7" s="239"/>
      <c r="M7" s="246" t="s">
        <v>57</v>
      </c>
      <c r="N7" s="247"/>
      <c r="O7" s="248"/>
      <c r="P7" s="240"/>
      <c r="Q7" s="241"/>
      <c r="R7" s="241"/>
      <c r="S7" s="241"/>
      <c r="T7" s="242"/>
      <c r="U7" s="243"/>
      <c r="V7" s="243"/>
      <c r="W7" s="243"/>
      <c r="X7" s="226"/>
      <c r="Y7" s="227"/>
      <c r="Z7" s="227"/>
      <c r="AB7" s="44" t="str">
        <f>IF(F7="","",VLOOKUP(F7,$K$43:$O$250,5,FALSE))</f>
        <v/>
      </c>
    </row>
    <row r="8" spans="1:46" ht="13.5" customHeight="1">
      <c r="J8" s="55"/>
      <c r="K8" s="55"/>
      <c r="L8" s="55"/>
      <c r="M8" s="55"/>
      <c r="N8" s="55"/>
      <c r="O8" s="55"/>
      <c r="P8" s="213" t="s">
        <v>12</v>
      </c>
      <c r="Q8" s="214"/>
      <c r="R8" s="214"/>
      <c r="S8" s="215"/>
      <c r="T8" s="207" t="s">
        <v>11</v>
      </c>
      <c r="U8" s="208"/>
      <c r="V8" s="208"/>
      <c r="W8" s="209"/>
    </row>
    <row r="9" spans="1:46" ht="30" customHeight="1">
      <c r="A9" s="45" t="s">
        <v>34</v>
      </c>
      <c r="B9" s="249"/>
      <c r="C9" s="250"/>
      <c r="D9" s="257" t="s">
        <v>59</v>
      </c>
      <c r="E9" s="258"/>
      <c r="F9" s="232"/>
      <c r="G9" s="233"/>
      <c r="H9" s="233"/>
      <c r="I9" s="233"/>
      <c r="J9" s="233"/>
      <c r="K9" s="233"/>
      <c r="L9" s="233"/>
      <c r="M9" s="233"/>
      <c r="N9" s="233"/>
      <c r="O9" s="234"/>
      <c r="P9" s="210"/>
      <c r="Q9" s="211"/>
      <c r="R9" s="211"/>
      <c r="S9" s="212"/>
      <c r="T9" s="210"/>
      <c r="U9" s="211"/>
      <c r="V9" s="211"/>
      <c r="W9" s="212"/>
    </row>
    <row r="10" spans="1:46" ht="13.8" thickBot="1"/>
    <row r="11" spans="1:46" ht="30" customHeight="1" thickBot="1">
      <c r="A11" s="101"/>
      <c r="B11" s="222" t="s">
        <v>33</v>
      </c>
      <c r="C11" s="223"/>
      <c r="D11" s="224"/>
      <c r="E11" s="245" t="s">
        <v>509</v>
      </c>
      <c r="F11" s="245"/>
      <c r="G11" s="245"/>
      <c r="H11" s="245"/>
      <c r="I11" s="245"/>
      <c r="J11" s="244" t="s">
        <v>526</v>
      </c>
      <c r="K11" s="221"/>
      <c r="L11" s="268" t="s">
        <v>71</v>
      </c>
      <c r="M11" s="268"/>
      <c r="N11" s="268"/>
      <c r="O11" s="268"/>
      <c r="P11" s="270" t="s">
        <v>60</v>
      </c>
      <c r="Q11" s="270"/>
      <c r="R11" s="270"/>
      <c r="S11" s="270"/>
      <c r="T11" s="268" t="s">
        <v>61</v>
      </c>
      <c r="U11" s="268"/>
      <c r="V11" s="268"/>
      <c r="W11" s="56">
        <v>3</v>
      </c>
      <c r="X11" s="158" t="s">
        <v>62</v>
      </c>
      <c r="Y11" s="243"/>
      <c r="Z11" s="243"/>
      <c r="AA11" s="159" t="s">
        <v>63</v>
      </c>
      <c r="AD11" s="40" t="str">
        <f>B7</f>
        <v/>
      </c>
      <c r="AE11" s="41">
        <f>F7</f>
        <v>0</v>
      </c>
      <c r="AF11" s="41" t="str">
        <f>K7</f>
        <v/>
      </c>
      <c r="AG11" s="41" t="str">
        <f>P7&amp;"  "&amp;T7</f>
        <v xml:space="preserve">  </v>
      </c>
      <c r="AH11" s="41">
        <f>P9</f>
        <v>0</v>
      </c>
      <c r="AI11" s="41">
        <f>T9</f>
        <v>0</v>
      </c>
      <c r="AJ11" s="42">
        <f>P12</f>
        <v>0</v>
      </c>
      <c r="AK11" s="41">
        <f>D12</f>
        <v>0</v>
      </c>
      <c r="AL11" s="41">
        <f>E12</f>
        <v>0</v>
      </c>
      <c r="AM11" s="41">
        <f>J12</f>
        <v>0</v>
      </c>
      <c r="AN11" s="42">
        <f>L12</f>
        <v>0</v>
      </c>
      <c r="AO11" s="40">
        <f>女子申込!D12</f>
        <v>0</v>
      </c>
      <c r="AP11" s="41">
        <f>女子申込!E12</f>
        <v>0</v>
      </c>
      <c r="AQ11" s="41">
        <f>女子申込!J12</f>
        <v>0</v>
      </c>
      <c r="AR11" s="91">
        <f>女子申込!L12</f>
        <v>0</v>
      </c>
      <c r="AS11" s="41" t="str">
        <f>W11&amp;"月"&amp;Y11&amp;"日"</f>
        <v>3月日</v>
      </c>
      <c r="AT11" s="92" t="str">
        <f>W12&amp;"郵便局"</f>
        <v>郵便局</v>
      </c>
    </row>
    <row r="12" spans="1:46" ht="30" customHeight="1">
      <c r="A12" s="24"/>
      <c r="B12" s="278" t="s">
        <v>19</v>
      </c>
      <c r="C12" s="278"/>
      <c r="D12" s="24">
        <f>COUNT(AB16:AB39)</f>
        <v>0</v>
      </c>
      <c r="E12" s="279">
        <f>COUNTA(K16:K39,S16:S39)</f>
        <v>0</v>
      </c>
      <c r="F12" s="279"/>
      <c r="G12" s="279"/>
      <c r="H12" s="279"/>
      <c r="I12" s="279"/>
      <c r="J12" s="274">
        <f>IF(COUNTIF(J16:J39,"A")&gt;=4,1,0)+IF(COUNTIF(J16:J39,"B")&gt;=4,1,0)+IF(COUNTIF(J16:J39,"C")&gt;=4,1,0)+IF(COUNTIF(J16:J39,"D")&gt;=4,1,0)</f>
        <v>0</v>
      </c>
      <c r="K12" s="274"/>
      <c r="L12" s="269">
        <f>E12*1400+IF(J12=1,5000,IF(J12=2,7500,IF(J12=3,10000,IF(J12=4,12500,0))))</f>
        <v>0</v>
      </c>
      <c r="M12" s="269"/>
      <c r="N12" s="269"/>
      <c r="O12" s="269"/>
      <c r="P12" s="271">
        <f>L12+女子申込!L12</f>
        <v>0</v>
      </c>
      <c r="Q12" s="271"/>
      <c r="R12" s="271"/>
      <c r="S12" s="271"/>
      <c r="T12" s="261" t="s">
        <v>65</v>
      </c>
      <c r="U12" s="261"/>
      <c r="V12" s="261"/>
      <c r="W12" s="104"/>
      <c r="X12" s="259" t="s">
        <v>64</v>
      </c>
      <c r="Y12" s="259"/>
      <c r="Z12" s="259"/>
      <c r="AA12" s="260"/>
    </row>
    <row r="13" spans="1:46" ht="13.5" customHeight="1">
      <c r="C13" s="276" t="s">
        <v>527</v>
      </c>
      <c r="D13" s="93" t="s">
        <v>2</v>
      </c>
      <c r="E13" s="94" t="s">
        <v>87</v>
      </c>
      <c r="F13" s="94" t="s">
        <v>88</v>
      </c>
      <c r="G13" s="156"/>
      <c r="H13" s="157"/>
      <c r="I13" s="280" t="s">
        <v>89</v>
      </c>
      <c r="J13" s="281"/>
      <c r="K13" s="23"/>
      <c r="L13" s="47"/>
      <c r="M13" s="12"/>
      <c r="N13" s="12"/>
      <c r="O13" s="12"/>
      <c r="P13" s="12"/>
      <c r="Q13" s="12"/>
      <c r="R13" s="12"/>
      <c r="S13" s="23"/>
      <c r="T13" s="13"/>
      <c r="U13" s="11"/>
      <c r="V13" s="11"/>
      <c r="W13" s="11"/>
      <c r="X13" s="11"/>
      <c r="Y13" s="11"/>
      <c r="Z13" s="11"/>
      <c r="AA13" s="11"/>
    </row>
    <row r="14" spans="1:46" ht="30" customHeight="1" thickBot="1">
      <c r="A14" s="275" t="s">
        <v>84</v>
      </c>
      <c r="B14" s="275"/>
      <c r="C14" s="277"/>
      <c r="D14" s="95"/>
      <c r="E14" s="95"/>
      <c r="F14" s="95"/>
      <c r="G14" s="155"/>
      <c r="H14" s="175"/>
      <c r="I14" s="278">
        <f>D14*10000+E14*100+F14</f>
        <v>0</v>
      </c>
      <c r="J14" s="278"/>
      <c r="K14" s="262" t="s">
        <v>55</v>
      </c>
      <c r="L14" s="263"/>
      <c r="M14" s="263"/>
      <c r="N14" s="263"/>
      <c r="O14" s="263"/>
      <c r="P14" s="263"/>
      <c r="Q14" s="263"/>
      <c r="R14" s="264"/>
      <c r="S14" s="265"/>
      <c r="T14" s="266"/>
      <c r="U14" s="266"/>
      <c r="V14" s="266"/>
      <c r="W14" s="266"/>
      <c r="X14" s="266"/>
      <c r="Y14" s="266"/>
      <c r="Z14" s="267"/>
      <c r="AA14" s="272" t="s">
        <v>13</v>
      </c>
      <c r="AD14" s="4" t="s">
        <v>14</v>
      </c>
    </row>
    <row r="15" spans="1:46" ht="26.4">
      <c r="A15" s="160" t="s">
        <v>51</v>
      </c>
      <c r="B15" s="150" t="s">
        <v>76</v>
      </c>
      <c r="C15" s="161" t="s">
        <v>56</v>
      </c>
      <c r="D15" s="161" t="s">
        <v>1</v>
      </c>
      <c r="E15" s="150" t="s">
        <v>505</v>
      </c>
      <c r="F15" s="150" t="s">
        <v>506</v>
      </c>
      <c r="G15" s="150" t="s">
        <v>504</v>
      </c>
      <c r="H15" s="150" t="s">
        <v>507</v>
      </c>
      <c r="I15" s="151" t="s">
        <v>498</v>
      </c>
      <c r="J15" s="154" t="s">
        <v>45</v>
      </c>
      <c r="K15" s="162" t="s">
        <v>18</v>
      </c>
      <c r="L15" s="163" t="s">
        <v>2</v>
      </c>
      <c r="M15" s="70" t="s">
        <v>510</v>
      </c>
      <c r="N15" s="71" t="s">
        <v>54</v>
      </c>
      <c r="O15" s="164" t="s">
        <v>49</v>
      </c>
      <c r="P15" s="165" t="s">
        <v>46</v>
      </c>
      <c r="Q15" s="165" t="s">
        <v>47</v>
      </c>
      <c r="R15" s="166" t="s">
        <v>48</v>
      </c>
      <c r="S15" s="108"/>
      <c r="T15" s="109"/>
      <c r="U15" s="110"/>
      <c r="V15" s="111"/>
      <c r="W15" s="112"/>
      <c r="X15" s="113"/>
      <c r="Y15" s="113"/>
      <c r="Z15" s="114"/>
      <c r="AA15" s="273"/>
      <c r="AD15" s="25" t="s">
        <v>28</v>
      </c>
      <c r="AE15" s="26" t="s">
        <v>26</v>
      </c>
      <c r="AF15" s="26" t="s">
        <v>27</v>
      </c>
      <c r="AG15" s="26" t="s">
        <v>508</v>
      </c>
      <c r="AH15" s="26" t="s">
        <v>25</v>
      </c>
      <c r="AI15" s="26" t="s">
        <v>29</v>
      </c>
      <c r="AJ15" s="26" t="s">
        <v>30</v>
      </c>
      <c r="AK15" s="26" t="s">
        <v>31</v>
      </c>
      <c r="AL15" s="26" t="s">
        <v>32</v>
      </c>
      <c r="AM15" s="27" t="s">
        <v>39</v>
      </c>
    </row>
    <row r="16" spans="1:46" ht="30" customHeight="1">
      <c r="A16" s="74"/>
      <c r="B16" s="77"/>
      <c r="C16" s="173"/>
      <c r="D16" s="173"/>
      <c r="E16" s="173"/>
      <c r="F16" s="173"/>
      <c r="G16" s="173"/>
      <c r="H16" s="173"/>
      <c r="I16" s="77"/>
      <c r="J16" s="78"/>
      <c r="K16" s="79"/>
      <c r="L16" s="80"/>
      <c r="M16" s="80"/>
      <c r="N16" s="81"/>
      <c r="O16" s="105"/>
      <c r="P16" s="82"/>
      <c r="Q16" s="82"/>
      <c r="R16" s="81"/>
      <c r="S16" s="115"/>
      <c r="T16" s="116"/>
      <c r="U16" s="116"/>
      <c r="V16" s="117"/>
      <c r="W16" s="118"/>
      <c r="X16" s="118"/>
      <c r="Y16" s="118"/>
      <c r="Z16" s="117"/>
      <c r="AA16" s="72" t="str">
        <f>IF(AE16="","",COUNTA(K16,S16))</f>
        <v/>
      </c>
      <c r="AB16" s="22" t="str">
        <f>IF(AA16="","",VALUE(AA16&amp;I16))</f>
        <v/>
      </c>
      <c r="AC16" s="22" t="b">
        <f>IF(J16&lt;&gt;"",J16&amp;COUNTIF(J16,J16))</f>
        <v>0</v>
      </c>
      <c r="AD16" s="28" t="str">
        <f>IF(C16="","",128400000+$B$7*100+MOD(B16,100))</f>
        <v/>
      </c>
      <c r="AE16" s="8" t="str">
        <f>IF(C16="","",IF(LENB(C16)+LENB(D16)&gt;=10,C16&amp;D16,IF(LENB(C16)+LENB(D16)&gt;=8,C16&amp;"  "&amp;D16,IF(LENB(C16)+LENB(D16)&gt;=6,C16&amp;"    "&amp;D16,C16&amp;"      "&amp;D16)))&amp;IF(I16="","",IF(LENB(I16)&gt;=2,I16,"("&amp;I16&amp;")")))</f>
        <v/>
      </c>
      <c r="AF16" s="9" t="str">
        <f t="shared" ref="AF16:AF39" si="0">IF(AND(E16="",F16=""),"",ASC(E16)&amp;" "&amp;ASC(F16))</f>
        <v/>
      </c>
      <c r="AG16" s="9" t="str">
        <f>IF(AND(G16="",H16=""),"",UPPER(ASC(G16))&amp;" "&amp;PROPER(ASC(H16)))</f>
        <v/>
      </c>
      <c r="AH16" s="9" t="str">
        <f t="shared" ref="AH16:AH39" si="1">IF(C16="","",VALUE(LEFT(AD16,1)))</f>
        <v/>
      </c>
      <c r="AI16" s="9" t="str">
        <f t="shared" ref="AI16:AI39" si="2">IF(C16="","",$AB$7)</f>
        <v/>
      </c>
      <c r="AJ16" s="8" t="str">
        <f t="shared" ref="AJ16:AJ39" si="3">IF(AE16="","",284000+$B$7)</f>
        <v/>
      </c>
      <c r="AK16" s="8"/>
      <c r="AL16" s="8" t="str">
        <f t="shared" ref="AL16:AL39" si="4">IF(K16="","",VLOOKUP(K16,$C$43:$E$47,2,FALSE)&amp;" "&amp;RIGHT(FIXED(VALUE(L16&amp;M16&amp;IF(LENB(N16)=1,N16&amp;"0",N16))/VLOOKUP(K16,$C$43:$E$47,3,FALSE),VLOOKUP(K16,$C$43:$F$47,4,FALSE)),VLOOKUP(K16,$C$43:$F$47,4,FALSE)))</f>
        <v/>
      </c>
      <c r="AM16" s="29" t="str">
        <f t="shared" ref="AM16:AM39" si="5">IF(S16="","",VLOOKUP(S16,$C$43:$E$47,2,FALSE)&amp;" "&amp;RIGHT(FIXED(VALUE(T16&amp;U16&amp;IF(LENB(V16)=1,V16&amp;"0",V16))/VLOOKUP(S16,$C$43:$E$47,3,FALSE),VLOOKUP(S16,$C$43:$F$47,4,FALSE)),VLOOKUP(S16,$C$43:$F$47,4,FALSE)))</f>
        <v/>
      </c>
    </row>
    <row r="17" spans="1:39" ht="30" customHeight="1">
      <c r="A17" s="75"/>
      <c r="B17" s="48"/>
      <c r="C17" s="174"/>
      <c r="D17" s="174"/>
      <c r="E17" s="174"/>
      <c r="F17" s="174"/>
      <c r="G17" s="174"/>
      <c r="H17" s="174"/>
      <c r="I17" s="48"/>
      <c r="J17" s="54"/>
      <c r="K17" s="83"/>
      <c r="L17" s="84"/>
      <c r="M17" s="84"/>
      <c r="N17" s="85"/>
      <c r="O17" s="106"/>
      <c r="P17" s="86"/>
      <c r="Q17" s="86"/>
      <c r="R17" s="85"/>
      <c r="S17" s="119"/>
      <c r="T17" s="120"/>
      <c r="U17" s="120"/>
      <c r="V17" s="121"/>
      <c r="W17" s="122"/>
      <c r="X17" s="122"/>
      <c r="Y17" s="122"/>
      <c r="Z17" s="121"/>
      <c r="AA17" s="73" t="str">
        <f t="shared" ref="AA17:AA39" si="6">IF(AE17="","",COUNTA(K17,S17))</f>
        <v/>
      </c>
      <c r="AB17" s="22" t="str">
        <f t="shared" ref="AB17:AB39" si="7">IF(AA17="","",VALUE(AA17&amp;I17))</f>
        <v/>
      </c>
      <c r="AC17" s="22" t="b">
        <f>IF(J17&lt;&gt;"",J17&amp;COUNTIF(J16:J17,J17))</f>
        <v>0</v>
      </c>
      <c r="AD17" s="28" t="str">
        <f t="shared" ref="AD17:AD39" si="8">IF(C17="","",128400000+$B$7*100+MOD(B17,100))</f>
        <v/>
      </c>
      <c r="AE17" s="8" t="str">
        <f t="shared" ref="AE17:AE39" si="9">IF(C17="","",IF(LENB(C17)+LENB(D17)&gt;=10,C17&amp;D17,IF(LENB(C17)+LENB(D17)&gt;=8,C17&amp;"  "&amp;D17,IF(LENB(C17)+LENB(D17)&gt;=6,C17&amp;"    "&amp;D17,C17&amp;"      "&amp;D17)))&amp;IF(I17="","",IF(LENB(I17)&gt;=2,I17,"("&amp;I17&amp;")")))</f>
        <v/>
      </c>
      <c r="AF17" s="9" t="str">
        <f t="shared" si="0"/>
        <v/>
      </c>
      <c r="AG17" s="9" t="str">
        <f t="shared" ref="AG17:AG39" si="10">IF(AND(G17="",H17=""),"",UPPER(ASC(G17))&amp;" "&amp;PROPER(ASC(H17)))</f>
        <v/>
      </c>
      <c r="AH17" s="9" t="str">
        <f t="shared" si="1"/>
        <v/>
      </c>
      <c r="AI17" s="9" t="str">
        <f t="shared" si="2"/>
        <v/>
      </c>
      <c r="AJ17" s="8" t="str">
        <f t="shared" si="3"/>
        <v/>
      </c>
      <c r="AK17" s="8"/>
      <c r="AL17" s="8" t="str">
        <f t="shared" si="4"/>
        <v/>
      </c>
      <c r="AM17" s="29" t="str">
        <f t="shared" si="5"/>
        <v/>
      </c>
    </row>
    <row r="18" spans="1:39" ht="30" customHeight="1">
      <c r="A18" s="75"/>
      <c r="B18" s="48"/>
      <c r="C18" s="174"/>
      <c r="D18" s="174"/>
      <c r="E18" s="174"/>
      <c r="F18" s="174"/>
      <c r="G18" s="174"/>
      <c r="H18" s="174"/>
      <c r="I18" s="48"/>
      <c r="J18" s="54"/>
      <c r="K18" s="83"/>
      <c r="L18" s="84"/>
      <c r="M18" s="84"/>
      <c r="N18" s="85"/>
      <c r="O18" s="106"/>
      <c r="P18" s="86"/>
      <c r="Q18" s="86"/>
      <c r="R18" s="85"/>
      <c r="S18" s="119"/>
      <c r="T18" s="120"/>
      <c r="U18" s="120"/>
      <c r="V18" s="121"/>
      <c r="W18" s="122"/>
      <c r="X18" s="122"/>
      <c r="Y18" s="122"/>
      <c r="Z18" s="121"/>
      <c r="AA18" s="73" t="str">
        <f t="shared" si="6"/>
        <v/>
      </c>
      <c r="AB18" s="22" t="str">
        <f t="shared" si="7"/>
        <v/>
      </c>
      <c r="AC18" s="22" t="b">
        <f>IF(J18&lt;&gt;"",J18&amp;COUNTIF(J16:J18,J18))</f>
        <v>0</v>
      </c>
      <c r="AD18" s="28" t="str">
        <f t="shared" si="8"/>
        <v/>
      </c>
      <c r="AE18" s="8" t="str">
        <f t="shared" si="9"/>
        <v/>
      </c>
      <c r="AF18" s="9" t="str">
        <f t="shared" si="0"/>
        <v/>
      </c>
      <c r="AG18" s="9" t="str">
        <f t="shared" si="10"/>
        <v/>
      </c>
      <c r="AH18" s="9" t="str">
        <f t="shared" si="1"/>
        <v/>
      </c>
      <c r="AI18" s="9" t="str">
        <f t="shared" si="2"/>
        <v/>
      </c>
      <c r="AJ18" s="8" t="str">
        <f t="shared" si="3"/>
        <v/>
      </c>
      <c r="AK18" s="8"/>
      <c r="AL18" s="8" t="str">
        <f t="shared" si="4"/>
        <v/>
      </c>
      <c r="AM18" s="29" t="str">
        <f t="shared" si="5"/>
        <v/>
      </c>
    </row>
    <row r="19" spans="1:39" ht="30" customHeight="1">
      <c r="A19" s="75"/>
      <c r="B19" s="48"/>
      <c r="C19" s="174"/>
      <c r="D19" s="174"/>
      <c r="E19" s="174"/>
      <c r="F19" s="174"/>
      <c r="G19" s="174"/>
      <c r="H19" s="174"/>
      <c r="I19" s="48"/>
      <c r="J19" s="54"/>
      <c r="K19" s="83"/>
      <c r="L19" s="84"/>
      <c r="M19" s="84"/>
      <c r="N19" s="85"/>
      <c r="O19" s="106"/>
      <c r="P19" s="86"/>
      <c r="Q19" s="86"/>
      <c r="R19" s="85"/>
      <c r="S19" s="119"/>
      <c r="T19" s="120"/>
      <c r="U19" s="120"/>
      <c r="V19" s="121"/>
      <c r="W19" s="122"/>
      <c r="X19" s="122"/>
      <c r="Y19" s="122"/>
      <c r="Z19" s="121"/>
      <c r="AA19" s="73" t="str">
        <f t="shared" si="6"/>
        <v/>
      </c>
      <c r="AB19" s="22" t="str">
        <f t="shared" si="7"/>
        <v/>
      </c>
      <c r="AC19" s="22" t="b">
        <f>IF(J19&lt;&gt;"",J19&amp;COUNTIF(J16:J19,J19))</f>
        <v>0</v>
      </c>
      <c r="AD19" s="28" t="str">
        <f t="shared" si="8"/>
        <v/>
      </c>
      <c r="AE19" s="8" t="str">
        <f t="shared" si="9"/>
        <v/>
      </c>
      <c r="AF19" s="9" t="str">
        <f t="shared" si="0"/>
        <v/>
      </c>
      <c r="AG19" s="9" t="str">
        <f t="shared" si="10"/>
        <v/>
      </c>
      <c r="AH19" s="9" t="str">
        <f t="shared" si="1"/>
        <v/>
      </c>
      <c r="AI19" s="9" t="str">
        <f t="shared" si="2"/>
        <v/>
      </c>
      <c r="AJ19" s="8" t="str">
        <f t="shared" si="3"/>
        <v/>
      </c>
      <c r="AK19" s="8"/>
      <c r="AL19" s="8" t="str">
        <f t="shared" si="4"/>
        <v/>
      </c>
      <c r="AM19" s="29" t="str">
        <f t="shared" si="5"/>
        <v/>
      </c>
    </row>
    <row r="20" spans="1:39" ht="30" customHeight="1">
      <c r="A20" s="75"/>
      <c r="B20" s="48"/>
      <c r="C20" s="174"/>
      <c r="D20" s="174"/>
      <c r="E20" s="174"/>
      <c r="F20" s="174"/>
      <c r="G20" s="174"/>
      <c r="H20" s="174"/>
      <c r="I20" s="48"/>
      <c r="J20" s="54"/>
      <c r="K20" s="83"/>
      <c r="L20" s="84"/>
      <c r="M20" s="84"/>
      <c r="N20" s="85"/>
      <c r="O20" s="106"/>
      <c r="P20" s="86"/>
      <c r="Q20" s="86"/>
      <c r="R20" s="85"/>
      <c r="S20" s="119"/>
      <c r="T20" s="120"/>
      <c r="U20" s="120"/>
      <c r="V20" s="121"/>
      <c r="W20" s="122"/>
      <c r="X20" s="122"/>
      <c r="Y20" s="122"/>
      <c r="Z20" s="121"/>
      <c r="AA20" s="73" t="str">
        <f t="shared" si="6"/>
        <v/>
      </c>
      <c r="AB20" s="22" t="str">
        <f t="shared" si="7"/>
        <v/>
      </c>
      <c r="AC20" s="22" t="b">
        <f>IF(J20&lt;&gt;"",J20&amp;COUNTIF(J16:J20,J20))</f>
        <v>0</v>
      </c>
      <c r="AD20" s="28" t="str">
        <f t="shared" si="8"/>
        <v/>
      </c>
      <c r="AE20" s="8" t="str">
        <f t="shared" si="9"/>
        <v/>
      </c>
      <c r="AF20" s="9" t="str">
        <f t="shared" si="0"/>
        <v/>
      </c>
      <c r="AG20" s="9" t="str">
        <f t="shared" si="10"/>
        <v/>
      </c>
      <c r="AH20" s="9" t="str">
        <f t="shared" si="1"/>
        <v/>
      </c>
      <c r="AI20" s="9" t="str">
        <f t="shared" si="2"/>
        <v/>
      </c>
      <c r="AJ20" s="8" t="str">
        <f t="shared" si="3"/>
        <v/>
      </c>
      <c r="AK20" s="8"/>
      <c r="AL20" s="8" t="str">
        <f t="shared" si="4"/>
        <v/>
      </c>
      <c r="AM20" s="29" t="str">
        <f t="shared" si="5"/>
        <v/>
      </c>
    </row>
    <row r="21" spans="1:39" ht="30" customHeight="1">
      <c r="A21" s="75"/>
      <c r="B21" s="48"/>
      <c r="C21" s="174"/>
      <c r="D21" s="174"/>
      <c r="E21" s="174"/>
      <c r="F21" s="174"/>
      <c r="G21" s="174"/>
      <c r="H21" s="174"/>
      <c r="I21" s="48"/>
      <c r="J21" s="54"/>
      <c r="K21" s="83"/>
      <c r="L21" s="84"/>
      <c r="M21" s="84"/>
      <c r="N21" s="85"/>
      <c r="O21" s="106"/>
      <c r="P21" s="86"/>
      <c r="Q21" s="86"/>
      <c r="R21" s="85"/>
      <c r="S21" s="119"/>
      <c r="T21" s="120"/>
      <c r="U21" s="120"/>
      <c r="V21" s="121"/>
      <c r="W21" s="122"/>
      <c r="X21" s="122"/>
      <c r="Y21" s="122"/>
      <c r="Z21" s="121"/>
      <c r="AA21" s="73" t="str">
        <f t="shared" si="6"/>
        <v/>
      </c>
      <c r="AB21" s="22" t="str">
        <f t="shared" si="7"/>
        <v/>
      </c>
      <c r="AC21" s="22" t="b">
        <f>IF(J21&lt;&gt;"",J21&amp;COUNTIF(J16:J21,J21))</f>
        <v>0</v>
      </c>
      <c r="AD21" s="28" t="str">
        <f t="shared" si="8"/>
        <v/>
      </c>
      <c r="AE21" s="8" t="str">
        <f t="shared" si="9"/>
        <v/>
      </c>
      <c r="AF21" s="9" t="str">
        <f t="shared" si="0"/>
        <v/>
      </c>
      <c r="AG21" s="9" t="str">
        <f t="shared" si="10"/>
        <v/>
      </c>
      <c r="AH21" s="9" t="str">
        <f t="shared" si="1"/>
        <v/>
      </c>
      <c r="AI21" s="9" t="str">
        <f t="shared" si="2"/>
        <v/>
      </c>
      <c r="AJ21" s="8" t="str">
        <f t="shared" si="3"/>
        <v/>
      </c>
      <c r="AK21" s="8"/>
      <c r="AL21" s="8" t="str">
        <f t="shared" si="4"/>
        <v/>
      </c>
      <c r="AM21" s="29" t="str">
        <f t="shared" si="5"/>
        <v/>
      </c>
    </row>
    <row r="22" spans="1:39" ht="30" customHeight="1">
      <c r="A22" s="75"/>
      <c r="B22" s="48"/>
      <c r="C22" s="174"/>
      <c r="D22" s="174"/>
      <c r="E22" s="174"/>
      <c r="F22" s="174"/>
      <c r="G22" s="174"/>
      <c r="H22" s="174"/>
      <c r="I22" s="48"/>
      <c r="J22" s="54"/>
      <c r="K22" s="83"/>
      <c r="L22" s="84"/>
      <c r="M22" s="84"/>
      <c r="N22" s="85"/>
      <c r="O22" s="106"/>
      <c r="P22" s="86"/>
      <c r="Q22" s="86"/>
      <c r="R22" s="85"/>
      <c r="S22" s="119"/>
      <c r="T22" s="120"/>
      <c r="U22" s="120"/>
      <c r="V22" s="121"/>
      <c r="W22" s="122"/>
      <c r="X22" s="122"/>
      <c r="Y22" s="122"/>
      <c r="Z22" s="121"/>
      <c r="AA22" s="73" t="str">
        <f t="shared" si="6"/>
        <v/>
      </c>
      <c r="AB22" s="22" t="str">
        <f t="shared" si="7"/>
        <v/>
      </c>
      <c r="AC22" s="22" t="b">
        <f>IF(J22&lt;&gt;"",J22&amp;COUNTIF(J16:J22,J22))</f>
        <v>0</v>
      </c>
      <c r="AD22" s="28" t="str">
        <f t="shared" si="8"/>
        <v/>
      </c>
      <c r="AE22" s="8" t="str">
        <f t="shared" si="9"/>
        <v/>
      </c>
      <c r="AF22" s="9" t="str">
        <f t="shared" si="0"/>
        <v/>
      </c>
      <c r="AG22" s="9" t="str">
        <f t="shared" si="10"/>
        <v/>
      </c>
      <c r="AH22" s="9" t="str">
        <f t="shared" si="1"/>
        <v/>
      </c>
      <c r="AI22" s="9" t="str">
        <f t="shared" si="2"/>
        <v/>
      </c>
      <c r="AJ22" s="8" t="str">
        <f t="shared" si="3"/>
        <v/>
      </c>
      <c r="AK22" s="8"/>
      <c r="AL22" s="8" t="str">
        <f t="shared" si="4"/>
        <v/>
      </c>
      <c r="AM22" s="29" t="str">
        <f t="shared" si="5"/>
        <v/>
      </c>
    </row>
    <row r="23" spans="1:39" ht="30" customHeight="1">
      <c r="A23" s="75"/>
      <c r="B23" s="48"/>
      <c r="C23" s="174"/>
      <c r="D23" s="174"/>
      <c r="E23" s="174"/>
      <c r="F23" s="174"/>
      <c r="G23" s="174"/>
      <c r="H23" s="174"/>
      <c r="I23" s="48"/>
      <c r="J23" s="54"/>
      <c r="K23" s="83"/>
      <c r="L23" s="84"/>
      <c r="M23" s="84"/>
      <c r="N23" s="85"/>
      <c r="O23" s="106"/>
      <c r="P23" s="86"/>
      <c r="Q23" s="86"/>
      <c r="R23" s="85"/>
      <c r="S23" s="119"/>
      <c r="T23" s="120"/>
      <c r="U23" s="120"/>
      <c r="V23" s="121"/>
      <c r="W23" s="122"/>
      <c r="X23" s="122"/>
      <c r="Y23" s="122"/>
      <c r="Z23" s="121"/>
      <c r="AA23" s="73" t="str">
        <f t="shared" si="6"/>
        <v/>
      </c>
      <c r="AB23" s="22" t="str">
        <f t="shared" si="7"/>
        <v/>
      </c>
      <c r="AC23" s="22" t="b">
        <f>IF(J23&lt;&gt;"",J23&amp;COUNTIF(J16:J23,J23))</f>
        <v>0</v>
      </c>
      <c r="AD23" s="28" t="str">
        <f t="shared" si="8"/>
        <v/>
      </c>
      <c r="AE23" s="8" t="str">
        <f t="shared" si="9"/>
        <v/>
      </c>
      <c r="AF23" s="9" t="str">
        <f t="shared" si="0"/>
        <v/>
      </c>
      <c r="AG23" s="9" t="str">
        <f t="shared" si="10"/>
        <v/>
      </c>
      <c r="AH23" s="9" t="str">
        <f t="shared" si="1"/>
        <v/>
      </c>
      <c r="AI23" s="9" t="str">
        <f t="shared" si="2"/>
        <v/>
      </c>
      <c r="AJ23" s="8" t="str">
        <f t="shared" si="3"/>
        <v/>
      </c>
      <c r="AK23" s="8"/>
      <c r="AL23" s="8" t="str">
        <f t="shared" si="4"/>
        <v/>
      </c>
      <c r="AM23" s="29" t="str">
        <f t="shared" si="5"/>
        <v/>
      </c>
    </row>
    <row r="24" spans="1:39" ht="30" customHeight="1">
      <c r="A24" s="75"/>
      <c r="B24" s="48"/>
      <c r="C24" s="174"/>
      <c r="D24" s="174"/>
      <c r="E24" s="174"/>
      <c r="F24" s="174"/>
      <c r="G24" s="174"/>
      <c r="H24" s="174"/>
      <c r="I24" s="48"/>
      <c r="J24" s="54"/>
      <c r="K24" s="83"/>
      <c r="L24" s="84"/>
      <c r="M24" s="84"/>
      <c r="N24" s="85"/>
      <c r="O24" s="106"/>
      <c r="P24" s="86"/>
      <c r="Q24" s="86"/>
      <c r="R24" s="85"/>
      <c r="S24" s="119"/>
      <c r="T24" s="120"/>
      <c r="U24" s="120"/>
      <c r="V24" s="121"/>
      <c r="W24" s="122"/>
      <c r="X24" s="122"/>
      <c r="Y24" s="122"/>
      <c r="Z24" s="121"/>
      <c r="AA24" s="73" t="str">
        <f t="shared" si="6"/>
        <v/>
      </c>
      <c r="AB24" s="22" t="str">
        <f t="shared" si="7"/>
        <v/>
      </c>
      <c r="AC24" s="22" t="b">
        <f>IF(J24&lt;&gt;"",J24&amp;COUNTIF(J16:J24,J24))</f>
        <v>0</v>
      </c>
      <c r="AD24" s="28" t="str">
        <f t="shared" si="8"/>
        <v/>
      </c>
      <c r="AE24" s="8" t="str">
        <f t="shared" si="9"/>
        <v/>
      </c>
      <c r="AF24" s="9" t="str">
        <f t="shared" si="0"/>
        <v/>
      </c>
      <c r="AG24" s="9" t="str">
        <f t="shared" si="10"/>
        <v/>
      </c>
      <c r="AH24" s="9" t="str">
        <f t="shared" si="1"/>
        <v/>
      </c>
      <c r="AI24" s="9" t="str">
        <f t="shared" si="2"/>
        <v/>
      </c>
      <c r="AJ24" s="8" t="str">
        <f t="shared" si="3"/>
        <v/>
      </c>
      <c r="AK24" s="8"/>
      <c r="AL24" s="8" t="str">
        <f t="shared" si="4"/>
        <v/>
      </c>
      <c r="AM24" s="29" t="str">
        <f t="shared" si="5"/>
        <v/>
      </c>
    </row>
    <row r="25" spans="1:39" ht="30" customHeight="1">
      <c r="A25" s="75"/>
      <c r="B25" s="48"/>
      <c r="C25" s="174"/>
      <c r="D25" s="174"/>
      <c r="E25" s="174"/>
      <c r="F25" s="174"/>
      <c r="G25" s="174"/>
      <c r="H25" s="174"/>
      <c r="I25" s="48"/>
      <c r="J25" s="54"/>
      <c r="K25" s="83"/>
      <c r="L25" s="84"/>
      <c r="M25" s="84"/>
      <c r="N25" s="85"/>
      <c r="O25" s="106"/>
      <c r="P25" s="86"/>
      <c r="Q25" s="86"/>
      <c r="R25" s="85"/>
      <c r="S25" s="119"/>
      <c r="T25" s="120"/>
      <c r="U25" s="120"/>
      <c r="V25" s="121"/>
      <c r="W25" s="122"/>
      <c r="X25" s="122"/>
      <c r="Y25" s="122"/>
      <c r="Z25" s="121"/>
      <c r="AA25" s="73" t="str">
        <f t="shared" si="6"/>
        <v/>
      </c>
      <c r="AB25" s="22" t="str">
        <f t="shared" si="7"/>
        <v/>
      </c>
      <c r="AC25" s="22" t="b">
        <f>IF(J25&lt;&gt;"",J25&amp;COUNTIF(J16:J25,J25))</f>
        <v>0</v>
      </c>
      <c r="AD25" s="28" t="str">
        <f t="shared" si="8"/>
        <v/>
      </c>
      <c r="AE25" s="8" t="str">
        <f t="shared" si="9"/>
        <v/>
      </c>
      <c r="AF25" s="9" t="str">
        <f t="shared" si="0"/>
        <v/>
      </c>
      <c r="AG25" s="9" t="str">
        <f t="shared" si="10"/>
        <v/>
      </c>
      <c r="AH25" s="9" t="str">
        <f t="shared" si="1"/>
        <v/>
      </c>
      <c r="AI25" s="9" t="str">
        <f t="shared" si="2"/>
        <v/>
      </c>
      <c r="AJ25" s="8" t="str">
        <f t="shared" si="3"/>
        <v/>
      </c>
      <c r="AK25" s="8"/>
      <c r="AL25" s="8" t="str">
        <f t="shared" si="4"/>
        <v/>
      </c>
      <c r="AM25" s="29" t="str">
        <f t="shared" si="5"/>
        <v/>
      </c>
    </row>
    <row r="26" spans="1:39" ht="30" customHeight="1">
      <c r="A26" s="75"/>
      <c r="B26" s="48"/>
      <c r="C26" s="174"/>
      <c r="D26" s="174"/>
      <c r="E26" s="174"/>
      <c r="F26" s="174"/>
      <c r="G26" s="174"/>
      <c r="H26" s="174"/>
      <c r="I26" s="48"/>
      <c r="J26" s="54"/>
      <c r="K26" s="83"/>
      <c r="L26" s="84"/>
      <c r="M26" s="84"/>
      <c r="N26" s="85"/>
      <c r="O26" s="106"/>
      <c r="P26" s="86"/>
      <c r="Q26" s="86"/>
      <c r="R26" s="85"/>
      <c r="S26" s="119"/>
      <c r="T26" s="120"/>
      <c r="U26" s="120"/>
      <c r="V26" s="121"/>
      <c r="W26" s="122"/>
      <c r="X26" s="122"/>
      <c r="Y26" s="122"/>
      <c r="Z26" s="121"/>
      <c r="AA26" s="73" t="str">
        <f t="shared" si="6"/>
        <v/>
      </c>
      <c r="AB26" s="22" t="str">
        <f t="shared" si="7"/>
        <v/>
      </c>
      <c r="AC26" s="22" t="b">
        <f>IF(J26&lt;&gt;"",J26&amp;COUNTIF(J16:J26,J26))</f>
        <v>0</v>
      </c>
      <c r="AD26" s="28" t="str">
        <f t="shared" si="8"/>
        <v/>
      </c>
      <c r="AE26" s="8" t="str">
        <f t="shared" si="9"/>
        <v/>
      </c>
      <c r="AF26" s="9" t="str">
        <f t="shared" si="0"/>
        <v/>
      </c>
      <c r="AG26" s="9" t="str">
        <f t="shared" si="10"/>
        <v/>
      </c>
      <c r="AH26" s="9" t="str">
        <f t="shared" si="1"/>
        <v/>
      </c>
      <c r="AI26" s="9" t="str">
        <f t="shared" si="2"/>
        <v/>
      </c>
      <c r="AJ26" s="8" t="str">
        <f t="shared" si="3"/>
        <v/>
      </c>
      <c r="AK26" s="8"/>
      <c r="AL26" s="8" t="str">
        <f t="shared" si="4"/>
        <v/>
      </c>
      <c r="AM26" s="29" t="str">
        <f t="shared" si="5"/>
        <v/>
      </c>
    </row>
    <row r="27" spans="1:39" ht="30" customHeight="1">
      <c r="A27" s="75"/>
      <c r="B27" s="48"/>
      <c r="C27" s="174"/>
      <c r="D27" s="174"/>
      <c r="E27" s="174"/>
      <c r="F27" s="174"/>
      <c r="G27" s="174"/>
      <c r="H27" s="174"/>
      <c r="I27" s="48"/>
      <c r="J27" s="54"/>
      <c r="K27" s="83"/>
      <c r="L27" s="84"/>
      <c r="M27" s="84"/>
      <c r="N27" s="85"/>
      <c r="O27" s="106"/>
      <c r="P27" s="86"/>
      <c r="Q27" s="86"/>
      <c r="R27" s="85"/>
      <c r="S27" s="119"/>
      <c r="T27" s="120"/>
      <c r="U27" s="120"/>
      <c r="V27" s="121"/>
      <c r="W27" s="122"/>
      <c r="X27" s="122"/>
      <c r="Y27" s="122"/>
      <c r="Z27" s="121"/>
      <c r="AA27" s="73" t="str">
        <f t="shared" si="6"/>
        <v/>
      </c>
      <c r="AB27" s="22" t="str">
        <f t="shared" si="7"/>
        <v/>
      </c>
      <c r="AC27" s="22" t="b">
        <f>IF(J27&lt;&gt;"",J27&amp;COUNTIF(J16:J27,J27))</f>
        <v>0</v>
      </c>
      <c r="AD27" s="28" t="str">
        <f t="shared" si="8"/>
        <v/>
      </c>
      <c r="AE27" s="8" t="str">
        <f t="shared" si="9"/>
        <v/>
      </c>
      <c r="AF27" s="9" t="str">
        <f t="shared" si="0"/>
        <v/>
      </c>
      <c r="AG27" s="9" t="str">
        <f t="shared" si="10"/>
        <v/>
      </c>
      <c r="AH27" s="9" t="str">
        <f t="shared" si="1"/>
        <v/>
      </c>
      <c r="AI27" s="9" t="str">
        <f t="shared" si="2"/>
        <v/>
      </c>
      <c r="AJ27" s="8" t="str">
        <f t="shared" si="3"/>
        <v/>
      </c>
      <c r="AK27" s="8"/>
      <c r="AL27" s="8" t="str">
        <f t="shared" si="4"/>
        <v/>
      </c>
      <c r="AM27" s="29" t="str">
        <f t="shared" si="5"/>
        <v/>
      </c>
    </row>
    <row r="28" spans="1:39" ht="30" customHeight="1">
      <c r="A28" s="75"/>
      <c r="B28" s="48"/>
      <c r="C28" s="174"/>
      <c r="D28" s="174"/>
      <c r="E28" s="174"/>
      <c r="F28" s="174"/>
      <c r="G28" s="174"/>
      <c r="H28" s="174"/>
      <c r="I28" s="48"/>
      <c r="J28" s="54"/>
      <c r="K28" s="83"/>
      <c r="L28" s="84"/>
      <c r="M28" s="84"/>
      <c r="N28" s="85"/>
      <c r="O28" s="106"/>
      <c r="P28" s="86"/>
      <c r="Q28" s="86"/>
      <c r="R28" s="85"/>
      <c r="S28" s="119"/>
      <c r="T28" s="120"/>
      <c r="U28" s="120"/>
      <c r="V28" s="121"/>
      <c r="W28" s="122"/>
      <c r="X28" s="122"/>
      <c r="Y28" s="122"/>
      <c r="Z28" s="121"/>
      <c r="AA28" s="73" t="str">
        <f t="shared" si="6"/>
        <v/>
      </c>
      <c r="AB28" s="22" t="str">
        <f t="shared" si="7"/>
        <v/>
      </c>
      <c r="AC28" s="22" t="b">
        <f>IF(J28&lt;&gt;"",J28&amp;COUNTIF(J16:J28,J28))</f>
        <v>0</v>
      </c>
      <c r="AD28" s="28" t="str">
        <f t="shared" si="8"/>
        <v/>
      </c>
      <c r="AE28" s="8" t="str">
        <f t="shared" si="9"/>
        <v/>
      </c>
      <c r="AF28" s="9" t="str">
        <f t="shared" si="0"/>
        <v/>
      </c>
      <c r="AG28" s="9" t="str">
        <f t="shared" si="10"/>
        <v/>
      </c>
      <c r="AH28" s="9" t="str">
        <f t="shared" si="1"/>
        <v/>
      </c>
      <c r="AI28" s="9" t="str">
        <f t="shared" si="2"/>
        <v/>
      </c>
      <c r="AJ28" s="8" t="str">
        <f t="shared" si="3"/>
        <v/>
      </c>
      <c r="AK28" s="8"/>
      <c r="AL28" s="8" t="str">
        <f t="shared" si="4"/>
        <v/>
      </c>
      <c r="AM28" s="29" t="str">
        <f t="shared" si="5"/>
        <v/>
      </c>
    </row>
    <row r="29" spans="1:39" ht="30" customHeight="1">
      <c r="A29" s="75"/>
      <c r="B29" s="48"/>
      <c r="C29" s="174"/>
      <c r="D29" s="174"/>
      <c r="E29" s="174"/>
      <c r="F29" s="174"/>
      <c r="G29" s="174"/>
      <c r="H29" s="174"/>
      <c r="I29" s="48"/>
      <c r="J29" s="54"/>
      <c r="K29" s="83"/>
      <c r="L29" s="84"/>
      <c r="M29" s="84"/>
      <c r="N29" s="85"/>
      <c r="O29" s="106"/>
      <c r="P29" s="86"/>
      <c r="Q29" s="86"/>
      <c r="R29" s="85"/>
      <c r="S29" s="119"/>
      <c r="T29" s="120"/>
      <c r="U29" s="120"/>
      <c r="V29" s="121"/>
      <c r="W29" s="122"/>
      <c r="X29" s="122"/>
      <c r="Y29" s="122"/>
      <c r="Z29" s="121"/>
      <c r="AA29" s="73" t="str">
        <f t="shared" si="6"/>
        <v/>
      </c>
      <c r="AB29" s="22" t="str">
        <f t="shared" si="7"/>
        <v/>
      </c>
      <c r="AC29" s="22" t="b">
        <f>IF(J29&lt;&gt;"",J29&amp;COUNTIF(J16:J29,J29))</f>
        <v>0</v>
      </c>
      <c r="AD29" s="28" t="str">
        <f t="shared" si="8"/>
        <v/>
      </c>
      <c r="AE29" s="8" t="str">
        <f t="shared" si="9"/>
        <v/>
      </c>
      <c r="AF29" s="9" t="str">
        <f t="shared" si="0"/>
        <v/>
      </c>
      <c r="AG29" s="9" t="str">
        <f t="shared" si="10"/>
        <v/>
      </c>
      <c r="AH29" s="9" t="str">
        <f t="shared" si="1"/>
        <v/>
      </c>
      <c r="AI29" s="9" t="str">
        <f t="shared" si="2"/>
        <v/>
      </c>
      <c r="AJ29" s="8" t="str">
        <f t="shared" si="3"/>
        <v/>
      </c>
      <c r="AK29" s="8"/>
      <c r="AL29" s="8" t="str">
        <f t="shared" si="4"/>
        <v/>
      </c>
      <c r="AM29" s="29" t="str">
        <f t="shared" si="5"/>
        <v/>
      </c>
    </row>
    <row r="30" spans="1:39" ht="30" customHeight="1">
      <c r="A30" s="75"/>
      <c r="B30" s="48"/>
      <c r="C30" s="174"/>
      <c r="D30" s="174"/>
      <c r="E30" s="174"/>
      <c r="F30" s="174"/>
      <c r="G30" s="174"/>
      <c r="H30" s="174"/>
      <c r="I30" s="48"/>
      <c r="J30" s="54"/>
      <c r="K30" s="83"/>
      <c r="L30" s="84"/>
      <c r="M30" s="84"/>
      <c r="N30" s="85"/>
      <c r="O30" s="106"/>
      <c r="P30" s="86"/>
      <c r="Q30" s="86"/>
      <c r="R30" s="85"/>
      <c r="S30" s="119"/>
      <c r="T30" s="120"/>
      <c r="U30" s="120"/>
      <c r="V30" s="121"/>
      <c r="W30" s="122"/>
      <c r="X30" s="122"/>
      <c r="Y30" s="122"/>
      <c r="Z30" s="121"/>
      <c r="AA30" s="73" t="str">
        <f t="shared" si="6"/>
        <v/>
      </c>
      <c r="AB30" s="22" t="str">
        <f t="shared" si="7"/>
        <v/>
      </c>
      <c r="AC30" s="22" t="b">
        <f>IF(J30&lt;&gt;"",J30&amp;COUNTIF(J16:J30,J30))</f>
        <v>0</v>
      </c>
      <c r="AD30" s="28" t="str">
        <f t="shared" si="8"/>
        <v/>
      </c>
      <c r="AE30" s="8" t="str">
        <f t="shared" si="9"/>
        <v/>
      </c>
      <c r="AF30" s="9" t="str">
        <f t="shared" si="0"/>
        <v/>
      </c>
      <c r="AG30" s="9" t="str">
        <f t="shared" si="10"/>
        <v/>
      </c>
      <c r="AH30" s="9" t="str">
        <f t="shared" si="1"/>
        <v/>
      </c>
      <c r="AI30" s="9" t="str">
        <f t="shared" si="2"/>
        <v/>
      </c>
      <c r="AJ30" s="8" t="str">
        <f t="shared" si="3"/>
        <v/>
      </c>
      <c r="AK30" s="8"/>
      <c r="AL30" s="8" t="str">
        <f t="shared" si="4"/>
        <v/>
      </c>
      <c r="AM30" s="29" t="str">
        <f t="shared" si="5"/>
        <v/>
      </c>
    </row>
    <row r="31" spans="1:39" ht="30" customHeight="1">
      <c r="A31" s="75"/>
      <c r="B31" s="48"/>
      <c r="C31" s="174"/>
      <c r="D31" s="174"/>
      <c r="E31" s="174"/>
      <c r="F31" s="174"/>
      <c r="G31" s="174"/>
      <c r="H31" s="174"/>
      <c r="I31" s="48"/>
      <c r="J31" s="54"/>
      <c r="K31" s="83"/>
      <c r="L31" s="84"/>
      <c r="M31" s="84"/>
      <c r="N31" s="85"/>
      <c r="O31" s="106"/>
      <c r="P31" s="86"/>
      <c r="Q31" s="86"/>
      <c r="R31" s="85"/>
      <c r="S31" s="119"/>
      <c r="T31" s="120"/>
      <c r="U31" s="120"/>
      <c r="V31" s="121"/>
      <c r="W31" s="122"/>
      <c r="X31" s="122"/>
      <c r="Y31" s="122"/>
      <c r="Z31" s="121"/>
      <c r="AA31" s="73" t="str">
        <f t="shared" si="6"/>
        <v/>
      </c>
      <c r="AB31" s="22" t="str">
        <f t="shared" si="7"/>
        <v/>
      </c>
      <c r="AC31" s="22" t="b">
        <f>IF(J31&lt;&gt;"",J31&amp;COUNTIF(J16:J31,J31))</f>
        <v>0</v>
      </c>
      <c r="AD31" s="28" t="str">
        <f t="shared" si="8"/>
        <v/>
      </c>
      <c r="AE31" s="8" t="str">
        <f t="shared" si="9"/>
        <v/>
      </c>
      <c r="AF31" s="9" t="str">
        <f t="shared" si="0"/>
        <v/>
      </c>
      <c r="AG31" s="9" t="str">
        <f t="shared" si="10"/>
        <v/>
      </c>
      <c r="AH31" s="9" t="str">
        <f t="shared" si="1"/>
        <v/>
      </c>
      <c r="AI31" s="9" t="str">
        <f t="shared" si="2"/>
        <v/>
      </c>
      <c r="AJ31" s="8" t="str">
        <f t="shared" si="3"/>
        <v/>
      </c>
      <c r="AK31" s="8"/>
      <c r="AL31" s="8" t="str">
        <f t="shared" si="4"/>
        <v/>
      </c>
      <c r="AM31" s="29" t="str">
        <f t="shared" si="5"/>
        <v/>
      </c>
    </row>
    <row r="32" spans="1:39" ht="30" customHeight="1">
      <c r="A32" s="75"/>
      <c r="B32" s="48"/>
      <c r="C32" s="174"/>
      <c r="D32" s="174"/>
      <c r="E32" s="174"/>
      <c r="F32" s="174"/>
      <c r="G32" s="174"/>
      <c r="H32" s="174"/>
      <c r="I32" s="48"/>
      <c r="J32" s="54"/>
      <c r="K32" s="83"/>
      <c r="L32" s="84"/>
      <c r="M32" s="84"/>
      <c r="N32" s="85"/>
      <c r="O32" s="106"/>
      <c r="P32" s="86"/>
      <c r="Q32" s="86"/>
      <c r="R32" s="85"/>
      <c r="S32" s="119"/>
      <c r="T32" s="120"/>
      <c r="U32" s="120"/>
      <c r="V32" s="121"/>
      <c r="W32" s="122"/>
      <c r="X32" s="122"/>
      <c r="Y32" s="122"/>
      <c r="Z32" s="121"/>
      <c r="AA32" s="73" t="str">
        <f t="shared" ref="AA32:AA35" si="11">IF(AE32="","",COUNTA(K32,S32))</f>
        <v/>
      </c>
      <c r="AB32" s="22" t="str">
        <f t="shared" ref="AB32:AB35" si="12">IF(AA32="","",VALUE(AA32&amp;I32))</f>
        <v/>
      </c>
      <c r="AC32" s="22" t="b">
        <f>IF(J32&lt;&gt;"",J32&amp;COUNTIF(J16:J32,J32))</f>
        <v>0</v>
      </c>
      <c r="AD32" s="28" t="str">
        <f t="shared" ref="AD32:AD35" si="13">IF(C32="","",128400000+$B$7*100+MOD(B32,100))</f>
        <v/>
      </c>
      <c r="AE32" s="8" t="str">
        <f t="shared" ref="AE32:AE35" si="14">IF(C32="","",IF(LENB(C32)+LENB(D32)&gt;=10,C32&amp;D32,IF(LENB(C32)+LENB(D32)&gt;=8,C32&amp;"  "&amp;D32,IF(LENB(C32)+LENB(D32)&gt;=6,C32&amp;"    "&amp;D32,C32&amp;"      "&amp;D32)))&amp;IF(I32="","",IF(LENB(I32)&gt;=2,I32,"("&amp;I32&amp;")")))</f>
        <v/>
      </c>
      <c r="AF32" s="9" t="str">
        <f t="shared" ref="AF32:AF35" si="15">IF(AND(E32="",F32=""),"",ASC(E32)&amp;" "&amp;ASC(F32))</f>
        <v/>
      </c>
      <c r="AG32" s="9" t="str">
        <f t="shared" ref="AG32:AG35" si="16">IF(AND(G32="",H32=""),"",UPPER(ASC(G32))&amp;" "&amp;PROPER(ASC(H32)))</f>
        <v/>
      </c>
      <c r="AH32" s="9" t="str">
        <f t="shared" ref="AH32:AH35" si="17">IF(C32="","",VALUE(LEFT(AD32,1)))</f>
        <v/>
      </c>
      <c r="AI32" s="9" t="str">
        <f t="shared" ref="AI32:AI35" si="18">IF(C32="","",$AB$7)</f>
        <v/>
      </c>
      <c r="AJ32" s="8" t="str">
        <f t="shared" ref="AJ32:AJ35" si="19">IF(AE32="","",284000+$B$7)</f>
        <v/>
      </c>
      <c r="AK32" s="8"/>
      <c r="AL32" s="8" t="str">
        <f t="shared" ref="AL32:AL35" si="20">IF(K32="","",VLOOKUP(K32,$C$43:$E$47,2,FALSE)&amp;" "&amp;RIGHT(FIXED(VALUE(L32&amp;M32&amp;IF(LENB(N32)=1,N32&amp;"0",N32))/VLOOKUP(K32,$C$43:$E$47,3,FALSE),VLOOKUP(K32,$C$43:$F$47,4,FALSE)),VLOOKUP(K32,$C$43:$F$47,4,FALSE)))</f>
        <v/>
      </c>
      <c r="AM32" s="29" t="str">
        <f t="shared" ref="AM32:AM35" si="21">IF(S32="","",VLOOKUP(S32,$C$43:$E$47,2,FALSE)&amp;" "&amp;RIGHT(FIXED(VALUE(T32&amp;U32&amp;IF(LENB(V32)=1,V32&amp;"0",V32))/VLOOKUP(S32,$C$43:$E$47,3,FALSE),VLOOKUP(S32,$C$43:$F$47,4,FALSE)),VLOOKUP(S32,$C$43:$F$47,4,FALSE)))</f>
        <v/>
      </c>
    </row>
    <row r="33" spans="1:39" ht="30" customHeight="1">
      <c r="A33" s="75"/>
      <c r="B33" s="48"/>
      <c r="C33" s="174"/>
      <c r="D33" s="174"/>
      <c r="E33" s="174"/>
      <c r="F33" s="174"/>
      <c r="G33" s="174"/>
      <c r="H33" s="174"/>
      <c r="I33" s="48"/>
      <c r="J33" s="54"/>
      <c r="K33" s="83"/>
      <c r="L33" s="84"/>
      <c r="M33" s="84"/>
      <c r="N33" s="85"/>
      <c r="O33" s="106"/>
      <c r="P33" s="86"/>
      <c r="Q33" s="86"/>
      <c r="R33" s="85"/>
      <c r="S33" s="119"/>
      <c r="T33" s="120"/>
      <c r="U33" s="120"/>
      <c r="V33" s="121"/>
      <c r="W33" s="122"/>
      <c r="X33" s="122"/>
      <c r="Y33" s="122"/>
      <c r="Z33" s="121"/>
      <c r="AA33" s="73" t="str">
        <f t="shared" si="11"/>
        <v/>
      </c>
      <c r="AB33" s="22" t="str">
        <f t="shared" si="12"/>
        <v/>
      </c>
      <c r="AC33" s="22" t="b">
        <f>IF(J33&lt;&gt;"",J33&amp;COUNTIF(J16:J33,J33))</f>
        <v>0</v>
      </c>
      <c r="AD33" s="28" t="str">
        <f t="shared" si="13"/>
        <v/>
      </c>
      <c r="AE33" s="8" t="str">
        <f t="shared" si="14"/>
        <v/>
      </c>
      <c r="AF33" s="9" t="str">
        <f t="shared" si="15"/>
        <v/>
      </c>
      <c r="AG33" s="9" t="str">
        <f t="shared" si="16"/>
        <v/>
      </c>
      <c r="AH33" s="9" t="str">
        <f t="shared" si="17"/>
        <v/>
      </c>
      <c r="AI33" s="9" t="str">
        <f t="shared" si="18"/>
        <v/>
      </c>
      <c r="AJ33" s="8" t="str">
        <f t="shared" si="19"/>
        <v/>
      </c>
      <c r="AK33" s="8"/>
      <c r="AL33" s="8" t="str">
        <f t="shared" si="20"/>
        <v/>
      </c>
      <c r="AM33" s="29" t="str">
        <f t="shared" si="21"/>
        <v/>
      </c>
    </row>
    <row r="34" spans="1:39" ht="30" customHeight="1">
      <c r="A34" s="75"/>
      <c r="B34" s="48"/>
      <c r="C34" s="174"/>
      <c r="D34" s="174"/>
      <c r="E34" s="174"/>
      <c r="F34" s="174"/>
      <c r="G34" s="174"/>
      <c r="H34" s="174"/>
      <c r="I34" s="48"/>
      <c r="J34" s="54"/>
      <c r="K34" s="83"/>
      <c r="L34" s="84"/>
      <c r="M34" s="84"/>
      <c r="N34" s="85"/>
      <c r="O34" s="106"/>
      <c r="P34" s="86"/>
      <c r="Q34" s="86"/>
      <c r="R34" s="85"/>
      <c r="S34" s="119"/>
      <c r="T34" s="120"/>
      <c r="U34" s="120"/>
      <c r="V34" s="121"/>
      <c r="W34" s="122"/>
      <c r="X34" s="122"/>
      <c r="Y34" s="122"/>
      <c r="Z34" s="121"/>
      <c r="AA34" s="73" t="str">
        <f t="shared" si="11"/>
        <v/>
      </c>
      <c r="AB34" s="22" t="str">
        <f t="shared" si="12"/>
        <v/>
      </c>
      <c r="AC34" s="22" t="b">
        <f>IF(J34&lt;&gt;"",J34&amp;COUNTIF(J16:J34,J34))</f>
        <v>0</v>
      </c>
      <c r="AD34" s="28" t="str">
        <f t="shared" si="13"/>
        <v/>
      </c>
      <c r="AE34" s="8" t="str">
        <f t="shared" si="14"/>
        <v/>
      </c>
      <c r="AF34" s="9" t="str">
        <f t="shared" si="15"/>
        <v/>
      </c>
      <c r="AG34" s="9" t="str">
        <f t="shared" si="16"/>
        <v/>
      </c>
      <c r="AH34" s="9" t="str">
        <f t="shared" si="17"/>
        <v/>
      </c>
      <c r="AI34" s="9" t="str">
        <f t="shared" si="18"/>
        <v/>
      </c>
      <c r="AJ34" s="8" t="str">
        <f t="shared" si="19"/>
        <v/>
      </c>
      <c r="AK34" s="8"/>
      <c r="AL34" s="8" t="str">
        <f t="shared" si="20"/>
        <v/>
      </c>
      <c r="AM34" s="29" t="str">
        <f t="shared" si="21"/>
        <v/>
      </c>
    </row>
    <row r="35" spans="1:39" ht="30" customHeight="1" thickBot="1">
      <c r="A35" s="75"/>
      <c r="B35" s="48"/>
      <c r="C35" s="174"/>
      <c r="D35" s="174"/>
      <c r="E35" s="174"/>
      <c r="F35" s="174"/>
      <c r="G35" s="174"/>
      <c r="H35" s="174"/>
      <c r="I35" s="48"/>
      <c r="J35" s="54"/>
      <c r="K35" s="186"/>
      <c r="L35" s="187"/>
      <c r="M35" s="187"/>
      <c r="N35" s="188"/>
      <c r="O35" s="189"/>
      <c r="P35" s="190"/>
      <c r="Q35" s="190"/>
      <c r="R35" s="188"/>
      <c r="S35" s="191"/>
      <c r="T35" s="192"/>
      <c r="U35" s="192"/>
      <c r="V35" s="193"/>
      <c r="W35" s="194"/>
      <c r="X35" s="194"/>
      <c r="Y35" s="194"/>
      <c r="Z35" s="193"/>
      <c r="AA35" s="73" t="str">
        <f t="shared" si="11"/>
        <v/>
      </c>
      <c r="AB35" s="22" t="str">
        <f t="shared" si="12"/>
        <v/>
      </c>
      <c r="AC35" s="22" t="b">
        <f>IF(J35&lt;&gt;"",J35&amp;COUNTIF(J16:J35,J35))</f>
        <v>0</v>
      </c>
      <c r="AD35" s="28" t="str">
        <f t="shared" si="13"/>
        <v/>
      </c>
      <c r="AE35" s="8" t="str">
        <f t="shared" si="14"/>
        <v/>
      </c>
      <c r="AF35" s="32" t="str">
        <f t="shared" si="15"/>
        <v/>
      </c>
      <c r="AG35" s="32" t="str">
        <f t="shared" si="16"/>
        <v/>
      </c>
      <c r="AH35" s="32" t="str">
        <f t="shared" si="17"/>
        <v/>
      </c>
      <c r="AI35" s="32" t="str">
        <f t="shared" si="18"/>
        <v/>
      </c>
      <c r="AJ35" s="8" t="str">
        <f t="shared" si="19"/>
        <v/>
      </c>
      <c r="AK35" s="31"/>
      <c r="AL35" s="61" t="str">
        <f t="shared" si="20"/>
        <v/>
      </c>
      <c r="AM35" s="62" t="str">
        <f t="shared" si="21"/>
        <v/>
      </c>
    </row>
    <row r="36" spans="1:39" ht="30" customHeight="1">
      <c r="A36" s="75"/>
      <c r="B36" s="48"/>
      <c r="C36" s="174"/>
      <c r="D36" s="174"/>
      <c r="E36" s="174"/>
      <c r="F36" s="174"/>
      <c r="G36" s="174"/>
      <c r="H36" s="174"/>
      <c r="I36" s="48"/>
      <c r="J36" s="54"/>
      <c r="K36" s="177"/>
      <c r="L36" s="178"/>
      <c r="M36" s="178"/>
      <c r="N36" s="179"/>
      <c r="O36" s="180"/>
      <c r="P36" s="181"/>
      <c r="Q36" s="181"/>
      <c r="R36" s="179"/>
      <c r="S36" s="182"/>
      <c r="T36" s="183"/>
      <c r="U36" s="183"/>
      <c r="V36" s="184"/>
      <c r="W36" s="185"/>
      <c r="X36" s="185"/>
      <c r="Y36" s="185"/>
      <c r="Z36" s="184"/>
      <c r="AA36" s="73" t="str">
        <f t="shared" si="6"/>
        <v/>
      </c>
      <c r="AB36" s="22" t="str">
        <f t="shared" si="7"/>
        <v/>
      </c>
      <c r="AC36" s="22" t="b">
        <f>IF(J36&lt;&gt;"",J36&amp;COUNTIF(J16:J36,J36))</f>
        <v>0</v>
      </c>
      <c r="AD36" s="28" t="str">
        <f t="shared" si="8"/>
        <v/>
      </c>
      <c r="AE36" s="8" t="str">
        <f t="shared" si="9"/>
        <v/>
      </c>
      <c r="AF36" s="9" t="str">
        <f t="shared" si="0"/>
        <v/>
      </c>
      <c r="AG36" s="9" t="str">
        <f t="shared" si="10"/>
        <v/>
      </c>
      <c r="AH36" s="9" t="str">
        <f t="shared" si="1"/>
        <v/>
      </c>
      <c r="AI36" s="9" t="str">
        <f t="shared" si="2"/>
        <v/>
      </c>
      <c r="AJ36" s="8" t="str">
        <f t="shared" si="3"/>
        <v/>
      </c>
      <c r="AK36" s="8"/>
      <c r="AL36" s="8" t="str">
        <f t="shared" si="4"/>
        <v/>
      </c>
      <c r="AM36" s="29" t="str">
        <f t="shared" si="5"/>
        <v/>
      </c>
    </row>
    <row r="37" spans="1:39" ht="30" customHeight="1">
      <c r="A37" s="75"/>
      <c r="B37" s="48"/>
      <c r="C37" s="174"/>
      <c r="D37" s="174"/>
      <c r="E37" s="174"/>
      <c r="F37" s="174"/>
      <c r="G37" s="174"/>
      <c r="H37" s="174"/>
      <c r="I37" s="48"/>
      <c r="J37" s="54"/>
      <c r="K37" s="83"/>
      <c r="L37" s="84"/>
      <c r="M37" s="84"/>
      <c r="N37" s="85"/>
      <c r="O37" s="106"/>
      <c r="P37" s="86"/>
      <c r="Q37" s="86"/>
      <c r="R37" s="85"/>
      <c r="S37" s="119"/>
      <c r="T37" s="120"/>
      <c r="U37" s="120"/>
      <c r="V37" s="121"/>
      <c r="W37" s="122"/>
      <c r="X37" s="122"/>
      <c r="Y37" s="122"/>
      <c r="Z37" s="121"/>
      <c r="AA37" s="73" t="str">
        <f t="shared" si="6"/>
        <v/>
      </c>
      <c r="AB37" s="22" t="str">
        <f t="shared" si="7"/>
        <v/>
      </c>
      <c r="AC37" s="22" t="b">
        <f>IF(J37&lt;&gt;"",J37&amp;COUNTIF(J16:J37,J37))</f>
        <v>0</v>
      </c>
      <c r="AD37" s="28" t="str">
        <f t="shared" si="8"/>
        <v/>
      </c>
      <c r="AE37" s="8" t="str">
        <f t="shared" si="9"/>
        <v/>
      </c>
      <c r="AF37" s="9" t="str">
        <f t="shared" si="0"/>
        <v/>
      </c>
      <c r="AG37" s="9" t="str">
        <f t="shared" si="10"/>
        <v/>
      </c>
      <c r="AH37" s="9" t="str">
        <f t="shared" si="1"/>
        <v/>
      </c>
      <c r="AI37" s="9" t="str">
        <f t="shared" si="2"/>
        <v/>
      </c>
      <c r="AJ37" s="8" t="str">
        <f t="shared" si="3"/>
        <v/>
      </c>
      <c r="AK37" s="8"/>
      <c r="AL37" s="8" t="str">
        <f t="shared" si="4"/>
        <v/>
      </c>
      <c r="AM37" s="29" t="str">
        <f t="shared" si="5"/>
        <v/>
      </c>
    </row>
    <row r="38" spans="1:39" ht="30" customHeight="1">
      <c r="A38" s="75"/>
      <c r="B38" s="48"/>
      <c r="C38" s="174"/>
      <c r="D38" s="174"/>
      <c r="E38" s="174"/>
      <c r="F38" s="174"/>
      <c r="G38" s="174"/>
      <c r="H38" s="174"/>
      <c r="I38" s="48"/>
      <c r="J38" s="54"/>
      <c r="K38" s="83"/>
      <c r="L38" s="84"/>
      <c r="M38" s="84"/>
      <c r="N38" s="85"/>
      <c r="O38" s="106"/>
      <c r="P38" s="86"/>
      <c r="Q38" s="86"/>
      <c r="R38" s="85"/>
      <c r="S38" s="119"/>
      <c r="T38" s="120"/>
      <c r="U38" s="120"/>
      <c r="V38" s="121"/>
      <c r="W38" s="122"/>
      <c r="X38" s="122"/>
      <c r="Y38" s="122"/>
      <c r="Z38" s="121"/>
      <c r="AA38" s="73" t="str">
        <f t="shared" si="6"/>
        <v/>
      </c>
      <c r="AB38" s="22" t="str">
        <f t="shared" si="7"/>
        <v/>
      </c>
      <c r="AC38" s="22" t="b">
        <f>IF(J38&lt;&gt;"",J38&amp;COUNTIF(J16:J38,J38))</f>
        <v>0</v>
      </c>
      <c r="AD38" s="28" t="str">
        <f t="shared" si="8"/>
        <v/>
      </c>
      <c r="AE38" s="8" t="str">
        <f t="shared" si="9"/>
        <v/>
      </c>
      <c r="AF38" s="9" t="str">
        <f t="shared" si="0"/>
        <v/>
      </c>
      <c r="AG38" s="9" t="str">
        <f t="shared" si="10"/>
        <v/>
      </c>
      <c r="AH38" s="9" t="str">
        <f t="shared" si="1"/>
        <v/>
      </c>
      <c r="AI38" s="9" t="str">
        <f t="shared" si="2"/>
        <v/>
      </c>
      <c r="AJ38" s="8" t="str">
        <f t="shared" si="3"/>
        <v/>
      </c>
      <c r="AK38" s="8"/>
      <c r="AL38" s="8" t="str">
        <f t="shared" si="4"/>
        <v/>
      </c>
      <c r="AM38" s="29" t="str">
        <f t="shared" si="5"/>
        <v/>
      </c>
    </row>
    <row r="39" spans="1:39" ht="30" customHeight="1" thickBot="1">
      <c r="A39" s="75"/>
      <c r="B39" s="48"/>
      <c r="C39" s="174"/>
      <c r="D39" s="174"/>
      <c r="E39" s="174"/>
      <c r="F39" s="174"/>
      <c r="G39" s="174"/>
      <c r="H39" s="174"/>
      <c r="I39" s="48"/>
      <c r="J39" s="54"/>
      <c r="K39" s="87"/>
      <c r="L39" s="88"/>
      <c r="M39" s="88"/>
      <c r="N39" s="89"/>
      <c r="O39" s="107"/>
      <c r="P39" s="90"/>
      <c r="Q39" s="90"/>
      <c r="R39" s="89"/>
      <c r="S39" s="123"/>
      <c r="T39" s="124"/>
      <c r="U39" s="124"/>
      <c r="V39" s="125"/>
      <c r="W39" s="126"/>
      <c r="X39" s="126"/>
      <c r="Y39" s="126"/>
      <c r="Z39" s="125"/>
      <c r="AA39" s="73" t="str">
        <f t="shared" si="6"/>
        <v/>
      </c>
      <c r="AB39" s="22" t="str">
        <f t="shared" si="7"/>
        <v/>
      </c>
      <c r="AC39" s="22" t="b">
        <f>IF(J39&lt;&gt;"",J39&amp;COUNTIF(J16:J39,J39))</f>
        <v>0</v>
      </c>
      <c r="AD39" s="28" t="str">
        <f t="shared" si="8"/>
        <v/>
      </c>
      <c r="AE39" s="8" t="str">
        <f t="shared" si="9"/>
        <v/>
      </c>
      <c r="AF39" s="32" t="str">
        <f t="shared" si="0"/>
        <v/>
      </c>
      <c r="AG39" s="32" t="str">
        <f t="shared" si="10"/>
        <v/>
      </c>
      <c r="AH39" s="32" t="str">
        <f t="shared" si="1"/>
        <v/>
      </c>
      <c r="AI39" s="32" t="str">
        <f t="shared" si="2"/>
        <v/>
      </c>
      <c r="AJ39" s="8" t="str">
        <f t="shared" si="3"/>
        <v/>
      </c>
      <c r="AK39" s="31"/>
      <c r="AL39" s="61" t="str">
        <f t="shared" si="4"/>
        <v/>
      </c>
      <c r="AM39" s="62" t="str">
        <f t="shared" si="5"/>
        <v/>
      </c>
    </row>
    <row r="40" spans="1:39" ht="24.75" customHeight="1">
      <c r="AD40" s="33" t="s">
        <v>35</v>
      </c>
      <c r="AE40" s="34" t="s">
        <v>36</v>
      </c>
      <c r="AF40" s="34" t="s">
        <v>37</v>
      </c>
      <c r="AG40" s="34" t="s">
        <v>38</v>
      </c>
      <c r="AH40" s="34">
        <v>1</v>
      </c>
      <c r="AI40" s="34">
        <v>2</v>
      </c>
      <c r="AJ40" s="34">
        <v>3</v>
      </c>
      <c r="AK40" s="34">
        <v>4</v>
      </c>
      <c r="AL40" s="34">
        <v>5</v>
      </c>
      <c r="AM40" s="35">
        <v>6</v>
      </c>
    </row>
    <row r="41" spans="1:39" ht="24.75" hidden="1" customHeight="1" thickBot="1">
      <c r="AC41" s="4" t="s">
        <v>528</v>
      </c>
      <c r="AD41" s="30" t="str">
        <f>IF(COUNTIF($J$16:$J$39,"A")&gt;=4,284000+$B$7,"")</f>
        <v/>
      </c>
      <c r="AE41" s="36" t="str">
        <f>IF(AD41="","",$F$7&amp;"A")</f>
        <v/>
      </c>
      <c r="AF41" s="36" t="str">
        <f>IF(AD41="","",$K$7&amp;"A")</f>
        <v/>
      </c>
      <c r="AG41" s="36" t="str">
        <f>IF(AD41="","",I14)</f>
        <v/>
      </c>
      <c r="AH41" s="36" t="str">
        <f>IF(ISERROR(VLOOKUP($AC41&amp;AH$40,$AC$16:$AD$39,2,FALSE))=TRUE,"",VLOOKUP($AC41&amp;AH$40,$AC$16:$AD$39,2,FALSE))</f>
        <v/>
      </c>
      <c r="AI41" s="36" t="str">
        <f t="shared" ref="AI41:AM44" si="22">IF(ISERROR(VLOOKUP($AC41&amp;AI$40,$AC$16:$AD$39,2,FALSE))=TRUE,"",VLOOKUP($AC41&amp;AI$40,$AC$16:$AD$39,2,FALSE))</f>
        <v/>
      </c>
      <c r="AJ41" s="36" t="str">
        <f t="shared" si="22"/>
        <v/>
      </c>
      <c r="AK41" s="36" t="str">
        <f t="shared" si="22"/>
        <v/>
      </c>
      <c r="AL41" s="36" t="str">
        <f t="shared" si="22"/>
        <v/>
      </c>
      <c r="AM41" s="37" t="str">
        <f t="shared" si="22"/>
        <v/>
      </c>
    </row>
    <row r="42" spans="1:39" ht="13.8" hidden="1" thickBot="1">
      <c r="A42" s="18" t="s">
        <v>52</v>
      </c>
      <c r="C42" s="18" t="s">
        <v>18</v>
      </c>
      <c r="D42" s="18" t="s">
        <v>23</v>
      </c>
      <c r="E42" s="60" t="s">
        <v>67</v>
      </c>
      <c r="F42" s="60" t="s">
        <v>67</v>
      </c>
      <c r="J42" s="5" t="s">
        <v>20</v>
      </c>
      <c r="K42" s="6" t="s">
        <v>21</v>
      </c>
      <c r="L42" s="6" t="s">
        <v>22</v>
      </c>
      <c r="M42" s="38" t="s">
        <v>41</v>
      </c>
      <c r="N42" s="15" t="s">
        <v>86</v>
      </c>
      <c r="O42" s="38" t="s">
        <v>85</v>
      </c>
      <c r="AC42" s="4" t="s">
        <v>529</v>
      </c>
      <c r="AD42" s="30" t="str">
        <f>IF(COUNTIF($J$16:$J$39,"B")&gt;=4,284000+$B$7,"")</f>
        <v/>
      </c>
      <c r="AE42" s="36" t="str">
        <f>IF(AD42="","",$F$7&amp;"B")</f>
        <v/>
      </c>
      <c r="AF42" s="36" t="str">
        <f>IF(AD42="","",$K$7&amp;"B")</f>
        <v/>
      </c>
      <c r="AG42" s="36" t="str">
        <f>IF(AD42="","","00000")</f>
        <v/>
      </c>
      <c r="AH42" s="36" t="str">
        <f>IF(ISERROR(VLOOKUP($AC42&amp;AH$40,$AC$16:$AD$39,2,FALSE))=TRUE,"",VLOOKUP($AC42&amp;AH$40,$AC$16:$AD$39,2,FALSE))</f>
        <v/>
      </c>
      <c r="AI42" s="36" t="str">
        <f t="shared" si="22"/>
        <v/>
      </c>
      <c r="AJ42" s="36" t="str">
        <f t="shared" si="22"/>
        <v/>
      </c>
      <c r="AK42" s="36" t="str">
        <f t="shared" si="22"/>
        <v/>
      </c>
      <c r="AL42" s="36" t="str">
        <f t="shared" si="22"/>
        <v/>
      </c>
      <c r="AM42" s="37" t="str">
        <f t="shared" si="22"/>
        <v/>
      </c>
    </row>
    <row r="43" spans="1:39" ht="13.8" hidden="1" thickBot="1">
      <c r="A43" s="100" t="s">
        <v>528</v>
      </c>
      <c r="C43" s="49" t="s">
        <v>477</v>
      </c>
      <c r="D43" s="57" t="s">
        <v>478</v>
      </c>
      <c r="E43" s="49">
        <v>10000000</v>
      </c>
      <c r="F43" s="49">
        <v>7</v>
      </c>
      <c r="J43" s="21">
        <v>1</v>
      </c>
      <c r="K43" s="10" t="s">
        <v>262</v>
      </c>
      <c r="L43" s="39"/>
      <c r="M43" s="16"/>
      <c r="N43" s="7" t="s">
        <v>83</v>
      </c>
      <c r="O43" s="17">
        <v>28</v>
      </c>
      <c r="AC43" s="4" t="s">
        <v>530</v>
      </c>
      <c r="AD43" s="30" t="str">
        <f>IF(COUNTIF($J$16:$J$39,"C")&gt;=4,284000+$B$7,"")</f>
        <v/>
      </c>
      <c r="AE43" s="36" t="str">
        <f>IF(AD43="","",$F$7&amp;"C")</f>
        <v/>
      </c>
      <c r="AF43" s="36" t="str">
        <f>IF(AD43="","",$K$7&amp;"C")</f>
        <v/>
      </c>
      <c r="AG43" s="36" t="str">
        <f>IF(AD43="","","00000")</f>
        <v/>
      </c>
      <c r="AH43" s="36" t="str">
        <f>IF(ISERROR(VLOOKUP($AC43&amp;AH$40,$AC$16:$AD$39,2,FALSE))=TRUE,"",VLOOKUP($AC43&amp;AH$40,$AC$16:$AD$39,2,FALSE))</f>
        <v/>
      </c>
      <c r="AI43" s="36" t="str">
        <f t="shared" si="22"/>
        <v/>
      </c>
      <c r="AJ43" s="36" t="str">
        <f t="shared" si="22"/>
        <v/>
      </c>
      <c r="AK43" s="36" t="str">
        <f t="shared" si="22"/>
        <v/>
      </c>
      <c r="AL43" s="36" t="str">
        <f t="shared" si="22"/>
        <v/>
      </c>
      <c r="AM43" s="37" t="str">
        <f t="shared" si="22"/>
        <v/>
      </c>
    </row>
    <row r="44" spans="1:39" ht="13.8" hidden="1" thickBot="1">
      <c r="A44" s="100" t="s">
        <v>529</v>
      </c>
      <c r="C44" s="49" t="s">
        <v>492</v>
      </c>
      <c r="D44" s="57" t="s">
        <v>491</v>
      </c>
      <c r="E44" s="49">
        <v>100000</v>
      </c>
      <c r="F44" s="49">
        <v>5</v>
      </c>
      <c r="J44" s="21">
        <v>2</v>
      </c>
      <c r="K44" s="10" t="s">
        <v>92</v>
      </c>
      <c r="L44" s="39">
        <v>101</v>
      </c>
      <c r="M44" s="16" t="s">
        <v>77</v>
      </c>
      <c r="N44" s="7" t="s">
        <v>83</v>
      </c>
      <c r="O44" s="17">
        <v>28</v>
      </c>
      <c r="AC44" s="4" t="s">
        <v>531</v>
      </c>
      <c r="AD44" s="30" t="str">
        <f>IF(COUNTIF($J$16:$J$39,"D")&gt;=4,284000+$B$7,"")</f>
        <v/>
      </c>
      <c r="AE44" s="36" t="str">
        <f>IF(AD44="","",$F$7&amp;"D")</f>
        <v/>
      </c>
      <c r="AF44" s="36" t="str">
        <f>IF(AD44="","",$K$7&amp;"D")</f>
        <v/>
      </c>
      <c r="AG44" s="36" t="str">
        <f>IF(AD44="","","00000")</f>
        <v/>
      </c>
      <c r="AH44" s="36" t="str">
        <f>IF(ISERROR(VLOOKUP($AC44&amp;AH$40,$AC$16:$AD$39,2,FALSE))=TRUE,"",VLOOKUP($AC44&amp;AH$40,$AC$16:$AD$39,2,FALSE))</f>
        <v/>
      </c>
      <c r="AI44" s="36" t="str">
        <f t="shared" si="22"/>
        <v/>
      </c>
      <c r="AJ44" s="36" t="str">
        <f t="shared" si="22"/>
        <v/>
      </c>
      <c r="AK44" s="36" t="str">
        <f t="shared" si="22"/>
        <v/>
      </c>
      <c r="AL44" s="36" t="str">
        <f t="shared" si="22"/>
        <v/>
      </c>
      <c r="AM44" s="37" t="str">
        <f t="shared" si="22"/>
        <v/>
      </c>
    </row>
    <row r="45" spans="1:39" hidden="1">
      <c r="A45" s="100" t="s">
        <v>530</v>
      </c>
      <c r="C45" s="49" t="s">
        <v>503</v>
      </c>
      <c r="D45" s="57" t="s">
        <v>479</v>
      </c>
      <c r="E45" s="49">
        <v>100000</v>
      </c>
      <c r="F45" s="49">
        <v>5</v>
      </c>
      <c r="J45" s="21">
        <v>3</v>
      </c>
      <c r="K45" s="10" t="s">
        <v>93</v>
      </c>
      <c r="L45" s="39">
        <v>102</v>
      </c>
      <c r="M45" s="16" t="s">
        <v>269</v>
      </c>
      <c r="N45" s="7" t="s">
        <v>83</v>
      </c>
      <c r="O45" s="17">
        <v>28</v>
      </c>
    </row>
    <row r="46" spans="1:39" hidden="1">
      <c r="A46" s="20" t="s">
        <v>531</v>
      </c>
      <c r="C46" s="49"/>
      <c r="D46" s="57"/>
      <c r="E46" s="49"/>
      <c r="F46" s="49"/>
      <c r="J46" s="21">
        <v>4</v>
      </c>
      <c r="K46" s="10" t="s">
        <v>455</v>
      </c>
      <c r="L46" s="39">
        <v>103</v>
      </c>
      <c r="M46" s="16" t="s">
        <v>462</v>
      </c>
      <c r="N46" s="7" t="s">
        <v>83</v>
      </c>
      <c r="O46" s="17">
        <v>28</v>
      </c>
    </row>
    <row r="47" spans="1:39" hidden="1">
      <c r="A47" s="14"/>
      <c r="C47" s="50"/>
      <c r="D47" s="59"/>
      <c r="E47" s="50"/>
      <c r="F47" s="50"/>
      <c r="J47" s="21">
        <v>5</v>
      </c>
      <c r="K47" s="10" t="s">
        <v>94</v>
      </c>
      <c r="L47" s="39">
        <v>104</v>
      </c>
      <c r="M47" s="16" t="s">
        <v>270</v>
      </c>
      <c r="N47" s="7" t="s">
        <v>83</v>
      </c>
      <c r="O47" s="17">
        <v>28</v>
      </c>
    </row>
    <row r="48" spans="1:39" hidden="1">
      <c r="A48" s="18" t="s">
        <v>53</v>
      </c>
      <c r="J48" s="21">
        <v>6</v>
      </c>
      <c r="K48" s="10" t="s">
        <v>95</v>
      </c>
      <c r="L48" s="39">
        <v>105</v>
      </c>
      <c r="M48" s="16" t="s">
        <v>271</v>
      </c>
      <c r="N48" s="7" t="s">
        <v>83</v>
      </c>
      <c r="O48" s="17">
        <v>28</v>
      </c>
    </row>
    <row r="49" spans="1:15" hidden="1">
      <c r="A49" s="51">
        <v>25</v>
      </c>
      <c r="C49" s="98" t="s">
        <v>463</v>
      </c>
      <c r="J49" s="21">
        <v>7</v>
      </c>
      <c r="K49" s="10" t="s">
        <v>96</v>
      </c>
      <c r="L49" s="39">
        <v>106</v>
      </c>
      <c r="M49" s="16" t="s">
        <v>272</v>
      </c>
      <c r="N49" s="7" t="s">
        <v>83</v>
      </c>
      <c r="O49" s="17">
        <v>28</v>
      </c>
    </row>
    <row r="50" spans="1:15" hidden="1">
      <c r="A50" s="52">
        <v>26</v>
      </c>
      <c r="C50" s="100">
        <v>0</v>
      </c>
      <c r="J50" s="21">
        <v>8</v>
      </c>
      <c r="K50" s="10" t="s">
        <v>97</v>
      </c>
      <c r="L50" s="39">
        <v>107</v>
      </c>
      <c r="M50" s="16" t="s">
        <v>273</v>
      </c>
      <c r="N50" s="7" t="s">
        <v>83</v>
      </c>
      <c r="O50" s="17">
        <v>28</v>
      </c>
    </row>
    <row r="51" spans="1:15" hidden="1">
      <c r="A51" s="14"/>
      <c r="C51" s="99">
        <v>1</v>
      </c>
      <c r="J51" s="21">
        <v>9</v>
      </c>
      <c r="K51" s="10" t="s">
        <v>98</v>
      </c>
      <c r="L51" s="39">
        <v>109</v>
      </c>
      <c r="M51" s="16" t="s">
        <v>274</v>
      </c>
      <c r="N51" s="7" t="s">
        <v>83</v>
      </c>
      <c r="O51" s="17">
        <v>28</v>
      </c>
    </row>
    <row r="52" spans="1:15" hidden="1">
      <c r="A52" s="53" t="s">
        <v>47</v>
      </c>
      <c r="J52" s="21">
        <v>10</v>
      </c>
      <c r="K52" s="10" t="s">
        <v>481</v>
      </c>
      <c r="L52" s="39">
        <v>110</v>
      </c>
      <c r="M52" s="16" t="s">
        <v>482</v>
      </c>
      <c r="N52" s="7" t="s">
        <v>83</v>
      </c>
      <c r="O52" s="17">
        <v>28</v>
      </c>
    </row>
    <row r="53" spans="1:15" hidden="1">
      <c r="A53" s="19">
        <v>4</v>
      </c>
      <c r="J53" s="21">
        <v>11</v>
      </c>
      <c r="K53" s="10" t="s">
        <v>520</v>
      </c>
      <c r="L53" s="39">
        <v>112</v>
      </c>
      <c r="M53" s="16" t="s">
        <v>522</v>
      </c>
      <c r="N53" s="7" t="s">
        <v>83</v>
      </c>
      <c r="O53" s="17">
        <v>28</v>
      </c>
    </row>
    <row r="54" spans="1:15" hidden="1">
      <c r="A54" s="19">
        <v>5</v>
      </c>
      <c r="J54" s="21">
        <v>12</v>
      </c>
      <c r="K54" s="10" t="s">
        <v>99</v>
      </c>
      <c r="L54" s="39">
        <v>113</v>
      </c>
      <c r="M54" s="16" t="s">
        <v>275</v>
      </c>
      <c r="N54" s="7" t="s">
        <v>83</v>
      </c>
      <c r="O54" s="17">
        <v>28</v>
      </c>
    </row>
    <row r="55" spans="1:15" hidden="1">
      <c r="A55" s="19">
        <v>6</v>
      </c>
      <c r="J55" s="21">
        <v>13</v>
      </c>
      <c r="K55" s="10" t="s">
        <v>100</v>
      </c>
      <c r="L55" s="39">
        <v>114</v>
      </c>
      <c r="M55" s="16" t="s">
        <v>276</v>
      </c>
      <c r="N55" s="7" t="s">
        <v>83</v>
      </c>
      <c r="O55" s="17">
        <v>28</v>
      </c>
    </row>
    <row r="56" spans="1:15" hidden="1">
      <c r="A56" s="19">
        <v>7</v>
      </c>
      <c r="J56" s="21">
        <v>14</v>
      </c>
      <c r="K56" s="10" t="s">
        <v>101</v>
      </c>
      <c r="L56" s="39">
        <v>115</v>
      </c>
      <c r="M56" s="16" t="s">
        <v>277</v>
      </c>
      <c r="N56" s="7" t="s">
        <v>83</v>
      </c>
      <c r="O56" s="17">
        <v>28</v>
      </c>
    </row>
    <row r="57" spans="1:15" hidden="1">
      <c r="A57" s="19">
        <v>8</v>
      </c>
      <c r="J57" s="21">
        <v>15</v>
      </c>
      <c r="K57" s="10" t="s">
        <v>102</v>
      </c>
      <c r="L57" s="39">
        <v>116</v>
      </c>
      <c r="M57" s="16" t="s">
        <v>278</v>
      </c>
      <c r="N57" s="7" t="s">
        <v>83</v>
      </c>
      <c r="O57" s="17">
        <v>28</v>
      </c>
    </row>
    <row r="58" spans="1:15" hidden="1">
      <c r="A58" s="19">
        <v>9</v>
      </c>
      <c r="J58" s="21">
        <v>16</v>
      </c>
      <c r="K58" s="10" t="s">
        <v>103</v>
      </c>
      <c r="L58" s="39">
        <v>117</v>
      </c>
      <c r="M58" s="16" t="s">
        <v>279</v>
      </c>
      <c r="N58" s="7" t="s">
        <v>83</v>
      </c>
      <c r="O58" s="17">
        <v>28</v>
      </c>
    </row>
    <row r="59" spans="1:15" hidden="1">
      <c r="A59" s="19">
        <v>10</v>
      </c>
      <c r="J59" s="21">
        <v>17</v>
      </c>
      <c r="K59" s="10" t="s">
        <v>519</v>
      </c>
      <c r="L59" s="39">
        <v>118</v>
      </c>
      <c r="M59" s="16" t="s">
        <v>521</v>
      </c>
      <c r="N59" s="7" t="s">
        <v>83</v>
      </c>
      <c r="O59" s="17">
        <v>28</v>
      </c>
    </row>
    <row r="60" spans="1:15" hidden="1">
      <c r="A60" s="19">
        <v>11</v>
      </c>
      <c r="J60" s="21">
        <v>18</v>
      </c>
      <c r="K60" s="10" t="s">
        <v>104</v>
      </c>
      <c r="L60" s="39">
        <v>119</v>
      </c>
      <c r="M60" s="16" t="s">
        <v>280</v>
      </c>
      <c r="N60" s="7" t="s">
        <v>83</v>
      </c>
      <c r="O60" s="17">
        <v>28</v>
      </c>
    </row>
    <row r="61" spans="1:15" hidden="1">
      <c r="A61" s="20">
        <v>12</v>
      </c>
      <c r="J61" s="21">
        <v>19</v>
      </c>
      <c r="K61" s="10" t="s">
        <v>105</v>
      </c>
      <c r="L61" s="39">
        <v>120</v>
      </c>
      <c r="M61" s="16" t="s">
        <v>281</v>
      </c>
      <c r="N61" s="7" t="s">
        <v>83</v>
      </c>
      <c r="O61" s="17">
        <v>28</v>
      </c>
    </row>
    <row r="62" spans="1:15" hidden="1">
      <c r="A62" s="19">
        <v>1</v>
      </c>
      <c r="J62" s="21">
        <v>20</v>
      </c>
      <c r="K62" s="10" t="s">
        <v>106</v>
      </c>
      <c r="L62" s="39">
        <v>121</v>
      </c>
      <c r="M62" s="16" t="s">
        <v>282</v>
      </c>
      <c r="N62" s="7" t="s">
        <v>83</v>
      </c>
      <c r="O62" s="17">
        <v>28</v>
      </c>
    </row>
    <row r="63" spans="1:15" hidden="1">
      <c r="A63" s="19">
        <v>2</v>
      </c>
      <c r="J63" s="21">
        <v>21</v>
      </c>
      <c r="K63" s="10" t="s">
        <v>107</v>
      </c>
      <c r="L63" s="39">
        <v>122</v>
      </c>
      <c r="M63" s="16" t="s">
        <v>283</v>
      </c>
      <c r="N63" s="7" t="s">
        <v>83</v>
      </c>
      <c r="O63" s="17">
        <v>28</v>
      </c>
    </row>
    <row r="64" spans="1:15" hidden="1">
      <c r="A64" s="20">
        <v>3</v>
      </c>
      <c r="J64" s="21">
        <v>22</v>
      </c>
      <c r="K64" s="10" t="s">
        <v>108</v>
      </c>
      <c r="L64" s="39">
        <v>123</v>
      </c>
      <c r="M64" s="16" t="s">
        <v>284</v>
      </c>
      <c r="N64" s="7" t="s">
        <v>83</v>
      </c>
      <c r="O64" s="17">
        <v>28</v>
      </c>
    </row>
    <row r="65" spans="1:15" hidden="1">
      <c r="A65" s="14"/>
      <c r="J65" s="21">
        <v>23</v>
      </c>
      <c r="K65" s="10" t="s">
        <v>109</v>
      </c>
      <c r="L65" s="39">
        <v>124</v>
      </c>
      <c r="M65" s="16" t="s">
        <v>285</v>
      </c>
      <c r="N65" s="7" t="s">
        <v>83</v>
      </c>
      <c r="O65" s="17">
        <v>28</v>
      </c>
    </row>
    <row r="66" spans="1:15" hidden="1">
      <c r="A66" s="53" t="s">
        <v>48</v>
      </c>
      <c r="J66" s="21">
        <v>24</v>
      </c>
      <c r="K66" s="10" t="s">
        <v>110</v>
      </c>
      <c r="L66" s="39">
        <v>125</v>
      </c>
      <c r="M66" s="16" t="s">
        <v>286</v>
      </c>
      <c r="N66" s="7" t="s">
        <v>83</v>
      </c>
      <c r="O66" s="17">
        <v>28</v>
      </c>
    </row>
    <row r="67" spans="1:15" hidden="1">
      <c r="A67" s="19">
        <v>1</v>
      </c>
      <c r="J67" s="21">
        <v>25</v>
      </c>
      <c r="K67" s="10" t="s">
        <v>111</v>
      </c>
      <c r="L67" s="39">
        <v>126</v>
      </c>
      <c r="M67" s="16" t="s">
        <v>287</v>
      </c>
      <c r="N67" s="7" t="s">
        <v>83</v>
      </c>
      <c r="O67" s="17">
        <v>28</v>
      </c>
    </row>
    <row r="68" spans="1:15" hidden="1">
      <c r="A68" s="19">
        <v>2</v>
      </c>
      <c r="J68" s="21">
        <v>26</v>
      </c>
      <c r="K68" s="10" t="s">
        <v>112</v>
      </c>
      <c r="L68" s="39">
        <v>127</v>
      </c>
      <c r="M68" s="16" t="s">
        <v>288</v>
      </c>
      <c r="N68" s="7" t="s">
        <v>83</v>
      </c>
      <c r="O68" s="17">
        <v>28</v>
      </c>
    </row>
    <row r="69" spans="1:15" hidden="1">
      <c r="A69" s="19">
        <v>3</v>
      </c>
      <c r="J69" s="21">
        <v>27</v>
      </c>
      <c r="K69" s="10" t="s">
        <v>113</v>
      </c>
      <c r="L69" s="39">
        <v>128</v>
      </c>
      <c r="M69" s="16" t="s">
        <v>289</v>
      </c>
      <c r="N69" s="7" t="s">
        <v>83</v>
      </c>
      <c r="O69" s="17">
        <v>28</v>
      </c>
    </row>
    <row r="70" spans="1:15" hidden="1">
      <c r="A70" s="19">
        <v>4</v>
      </c>
      <c r="J70" s="21">
        <v>28</v>
      </c>
      <c r="K70" s="10" t="s">
        <v>115</v>
      </c>
      <c r="L70" s="39">
        <v>130</v>
      </c>
      <c r="M70" s="16" t="s">
        <v>291</v>
      </c>
      <c r="N70" s="7" t="s">
        <v>83</v>
      </c>
      <c r="O70" s="17">
        <v>28</v>
      </c>
    </row>
    <row r="71" spans="1:15" hidden="1">
      <c r="A71" s="19">
        <v>5</v>
      </c>
      <c r="J71" s="21">
        <v>29</v>
      </c>
      <c r="K71" s="10" t="s">
        <v>116</v>
      </c>
      <c r="L71" s="39">
        <v>131</v>
      </c>
      <c r="M71" s="16" t="s">
        <v>292</v>
      </c>
      <c r="N71" s="7" t="s">
        <v>83</v>
      </c>
      <c r="O71" s="17">
        <v>28</v>
      </c>
    </row>
    <row r="72" spans="1:15" hidden="1">
      <c r="A72" s="19">
        <v>6</v>
      </c>
      <c r="J72" s="21">
        <v>30</v>
      </c>
      <c r="K72" s="10" t="s">
        <v>117</v>
      </c>
      <c r="L72" s="39">
        <v>132</v>
      </c>
      <c r="M72" s="16" t="s">
        <v>293</v>
      </c>
      <c r="N72" s="7" t="s">
        <v>83</v>
      </c>
      <c r="O72" s="17">
        <v>28</v>
      </c>
    </row>
    <row r="73" spans="1:15" hidden="1">
      <c r="A73" s="19">
        <v>7</v>
      </c>
      <c r="J73" s="21">
        <v>31</v>
      </c>
      <c r="K73" s="10" t="s">
        <v>118</v>
      </c>
      <c r="L73" s="39">
        <v>133</v>
      </c>
      <c r="M73" s="16" t="s">
        <v>294</v>
      </c>
      <c r="N73" s="7" t="s">
        <v>83</v>
      </c>
      <c r="O73" s="17">
        <v>28</v>
      </c>
    </row>
    <row r="74" spans="1:15" hidden="1">
      <c r="A74" s="19">
        <v>8</v>
      </c>
      <c r="J74" s="21">
        <v>32</v>
      </c>
      <c r="K74" s="10" t="s">
        <v>119</v>
      </c>
      <c r="L74" s="39">
        <v>134</v>
      </c>
      <c r="M74" s="16" t="s">
        <v>295</v>
      </c>
      <c r="N74" s="7" t="s">
        <v>83</v>
      </c>
      <c r="O74" s="17">
        <v>28</v>
      </c>
    </row>
    <row r="75" spans="1:15" hidden="1">
      <c r="A75" s="19">
        <v>9</v>
      </c>
      <c r="J75" s="21">
        <v>33</v>
      </c>
      <c r="K75" s="10" t="s">
        <v>120</v>
      </c>
      <c r="L75" s="39">
        <v>135</v>
      </c>
      <c r="M75" s="16" t="s">
        <v>296</v>
      </c>
      <c r="N75" s="7" t="s">
        <v>83</v>
      </c>
      <c r="O75" s="17">
        <v>28</v>
      </c>
    </row>
    <row r="76" spans="1:15" hidden="1">
      <c r="A76" s="19">
        <v>10</v>
      </c>
      <c r="J76" s="21">
        <v>34</v>
      </c>
      <c r="K76" s="10" t="s">
        <v>121</v>
      </c>
      <c r="L76" s="39">
        <v>136</v>
      </c>
      <c r="M76" s="16" t="s">
        <v>297</v>
      </c>
      <c r="N76" s="7" t="s">
        <v>83</v>
      </c>
      <c r="O76" s="17">
        <v>28</v>
      </c>
    </row>
    <row r="77" spans="1:15" hidden="1">
      <c r="A77" s="19">
        <v>11</v>
      </c>
      <c r="J77" s="21">
        <v>35</v>
      </c>
      <c r="K77" s="10" t="s">
        <v>122</v>
      </c>
      <c r="L77" s="39">
        <v>137</v>
      </c>
      <c r="M77" s="16" t="s">
        <v>298</v>
      </c>
      <c r="N77" s="7" t="s">
        <v>83</v>
      </c>
      <c r="O77" s="17">
        <v>28</v>
      </c>
    </row>
    <row r="78" spans="1:15" hidden="1">
      <c r="A78" s="19">
        <v>12</v>
      </c>
      <c r="J78" s="21">
        <v>36</v>
      </c>
      <c r="K78" s="10" t="s">
        <v>123</v>
      </c>
      <c r="L78" s="39">
        <v>138</v>
      </c>
      <c r="M78" s="16" t="s">
        <v>299</v>
      </c>
      <c r="N78" s="7" t="s">
        <v>83</v>
      </c>
      <c r="O78" s="17">
        <v>28</v>
      </c>
    </row>
    <row r="79" spans="1:15" hidden="1">
      <c r="A79" s="19">
        <v>13</v>
      </c>
      <c r="J79" s="21">
        <v>37</v>
      </c>
      <c r="K79" s="10" t="s">
        <v>124</v>
      </c>
      <c r="L79" s="39">
        <v>139</v>
      </c>
      <c r="M79" s="16" t="s">
        <v>300</v>
      </c>
      <c r="N79" s="7" t="s">
        <v>83</v>
      </c>
      <c r="O79" s="17">
        <v>28</v>
      </c>
    </row>
    <row r="80" spans="1:15" hidden="1">
      <c r="A80" s="19">
        <v>14</v>
      </c>
      <c r="J80" s="21">
        <v>38</v>
      </c>
      <c r="K80" s="10" t="s">
        <v>125</v>
      </c>
      <c r="L80" s="39">
        <v>140</v>
      </c>
      <c r="M80" s="16" t="s">
        <v>301</v>
      </c>
      <c r="N80" s="7" t="s">
        <v>83</v>
      </c>
      <c r="O80" s="17">
        <v>28</v>
      </c>
    </row>
    <row r="81" spans="1:15" hidden="1">
      <c r="A81" s="19">
        <v>15</v>
      </c>
      <c r="J81" s="21">
        <v>39</v>
      </c>
      <c r="K81" s="10" t="s">
        <v>126</v>
      </c>
      <c r="L81" s="39">
        <v>141</v>
      </c>
      <c r="M81" s="16" t="s">
        <v>302</v>
      </c>
      <c r="N81" s="7" t="s">
        <v>83</v>
      </c>
      <c r="O81" s="17">
        <v>28</v>
      </c>
    </row>
    <row r="82" spans="1:15" hidden="1">
      <c r="A82" s="19">
        <v>16</v>
      </c>
      <c r="J82" s="21">
        <v>40</v>
      </c>
      <c r="K82" s="10" t="s">
        <v>127</v>
      </c>
      <c r="L82" s="39">
        <v>142</v>
      </c>
      <c r="M82" s="16" t="s">
        <v>303</v>
      </c>
      <c r="N82" s="7" t="s">
        <v>83</v>
      </c>
      <c r="O82" s="17">
        <v>28</v>
      </c>
    </row>
    <row r="83" spans="1:15" hidden="1">
      <c r="A83" s="19">
        <v>17</v>
      </c>
      <c r="J83" s="21">
        <v>41</v>
      </c>
      <c r="K83" s="10" t="s">
        <v>128</v>
      </c>
      <c r="L83" s="39">
        <v>143</v>
      </c>
      <c r="M83" s="16" t="s">
        <v>304</v>
      </c>
      <c r="N83" s="7" t="s">
        <v>83</v>
      </c>
      <c r="O83" s="17">
        <v>28</v>
      </c>
    </row>
    <row r="84" spans="1:15" hidden="1">
      <c r="A84" s="19">
        <v>18</v>
      </c>
      <c r="J84" s="21">
        <v>42</v>
      </c>
      <c r="K84" s="10" t="s">
        <v>483</v>
      </c>
      <c r="L84" s="39">
        <v>144</v>
      </c>
      <c r="M84" s="16" t="s">
        <v>484</v>
      </c>
      <c r="N84" s="7" t="s">
        <v>83</v>
      </c>
      <c r="O84" s="17">
        <v>28</v>
      </c>
    </row>
    <row r="85" spans="1:15" hidden="1">
      <c r="A85" s="19">
        <v>19</v>
      </c>
      <c r="J85" s="21">
        <v>43</v>
      </c>
      <c r="K85" s="10" t="s">
        <v>435</v>
      </c>
      <c r="L85" s="39">
        <v>145</v>
      </c>
      <c r="M85" s="16" t="s">
        <v>436</v>
      </c>
      <c r="N85" s="7" t="s">
        <v>83</v>
      </c>
      <c r="O85" s="17">
        <v>28</v>
      </c>
    </row>
    <row r="86" spans="1:15" hidden="1">
      <c r="A86" s="19">
        <v>20</v>
      </c>
      <c r="J86" s="21">
        <v>44</v>
      </c>
      <c r="K86" s="10" t="s">
        <v>445</v>
      </c>
      <c r="L86" s="39">
        <v>146</v>
      </c>
      <c r="M86" s="16" t="s">
        <v>446</v>
      </c>
      <c r="N86" s="7" t="s">
        <v>83</v>
      </c>
      <c r="O86" s="17">
        <v>28</v>
      </c>
    </row>
    <row r="87" spans="1:15" hidden="1">
      <c r="A87" s="19">
        <v>21</v>
      </c>
      <c r="J87" s="21">
        <v>45</v>
      </c>
      <c r="K87" s="10" t="s">
        <v>129</v>
      </c>
      <c r="L87" s="39">
        <v>147</v>
      </c>
      <c r="M87" s="16" t="s">
        <v>305</v>
      </c>
      <c r="N87" s="7" t="s">
        <v>83</v>
      </c>
      <c r="O87" s="17">
        <v>28</v>
      </c>
    </row>
    <row r="88" spans="1:15" hidden="1">
      <c r="A88" s="19">
        <v>22</v>
      </c>
      <c r="J88" s="21">
        <v>46</v>
      </c>
      <c r="K88" s="10" t="s">
        <v>456</v>
      </c>
      <c r="L88" s="39">
        <v>148</v>
      </c>
      <c r="M88" s="16" t="s">
        <v>437</v>
      </c>
      <c r="N88" s="7" t="s">
        <v>83</v>
      </c>
      <c r="O88" s="17">
        <v>28</v>
      </c>
    </row>
    <row r="89" spans="1:15" hidden="1">
      <c r="A89" s="19">
        <v>23</v>
      </c>
      <c r="J89" s="21">
        <v>47</v>
      </c>
      <c r="K89" s="10" t="s">
        <v>263</v>
      </c>
      <c r="L89" s="39"/>
      <c r="M89" s="16"/>
      <c r="N89" s="7" t="s">
        <v>83</v>
      </c>
      <c r="O89" s="17">
        <v>28</v>
      </c>
    </row>
    <row r="90" spans="1:15" hidden="1">
      <c r="A90" s="19">
        <v>24</v>
      </c>
      <c r="J90" s="21">
        <v>48</v>
      </c>
      <c r="K90" s="10" t="s">
        <v>130</v>
      </c>
      <c r="L90" s="39">
        <v>201</v>
      </c>
      <c r="M90" s="16" t="s">
        <v>306</v>
      </c>
      <c r="N90" s="7" t="s">
        <v>83</v>
      </c>
      <c r="O90" s="17">
        <v>28</v>
      </c>
    </row>
    <row r="91" spans="1:15" hidden="1">
      <c r="A91" s="19">
        <v>25</v>
      </c>
      <c r="J91" s="21">
        <v>49</v>
      </c>
      <c r="K91" s="10" t="s">
        <v>131</v>
      </c>
      <c r="L91" s="39">
        <v>202</v>
      </c>
      <c r="M91" s="16" t="s">
        <v>307</v>
      </c>
      <c r="N91" s="7" t="s">
        <v>83</v>
      </c>
      <c r="O91" s="17">
        <v>28</v>
      </c>
    </row>
    <row r="92" spans="1:15" hidden="1">
      <c r="A92" s="19">
        <v>26</v>
      </c>
      <c r="J92" s="21">
        <v>50</v>
      </c>
      <c r="K92" s="10" t="s">
        <v>132</v>
      </c>
      <c r="L92" s="39">
        <v>203</v>
      </c>
      <c r="M92" s="16" t="s">
        <v>308</v>
      </c>
      <c r="N92" s="7" t="s">
        <v>83</v>
      </c>
      <c r="O92" s="17">
        <v>28</v>
      </c>
    </row>
    <row r="93" spans="1:15" hidden="1">
      <c r="A93" s="19">
        <v>27</v>
      </c>
      <c r="J93" s="21">
        <v>51</v>
      </c>
      <c r="K93" s="10" t="s">
        <v>133</v>
      </c>
      <c r="L93" s="39">
        <v>204</v>
      </c>
      <c r="M93" s="16" t="s">
        <v>309</v>
      </c>
      <c r="N93" s="7" t="s">
        <v>83</v>
      </c>
      <c r="O93" s="17">
        <v>28</v>
      </c>
    </row>
    <row r="94" spans="1:15" hidden="1">
      <c r="A94" s="19">
        <v>28</v>
      </c>
      <c r="J94" s="21">
        <v>52</v>
      </c>
      <c r="K94" s="10" t="s">
        <v>464</v>
      </c>
      <c r="L94" s="39">
        <v>205</v>
      </c>
      <c r="M94" s="16" t="s">
        <v>465</v>
      </c>
      <c r="N94" s="7" t="s">
        <v>83</v>
      </c>
      <c r="O94" s="17">
        <v>28</v>
      </c>
    </row>
    <row r="95" spans="1:15" hidden="1">
      <c r="A95" s="19">
        <v>29</v>
      </c>
      <c r="J95" s="21">
        <v>53</v>
      </c>
      <c r="K95" s="10" t="s">
        <v>134</v>
      </c>
      <c r="L95" s="39">
        <v>206</v>
      </c>
      <c r="M95" s="16" t="s">
        <v>310</v>
      </c>
      <c r="N95" s="7" t="s">
        <v>83</v>
      </c>
      <c r="O95" s="17">
        <v>28</v>
      </c>
    </row>
    <row r="96" spans="1:15" hidden="1">
      <c r="A96" s="19">
        <v>30</v>
      </c>
      <c r="J96" s="21">
        <v>54</v>
      </c>
      <c r="K96" s="10" t="s">
        <v>135</v>
      </c>
      <c r="L96" s="39">
        <v>207</v>
      </c>
      <c r="M96" s="16" t="s">
        <v>311</v>
      </c>
      <c r="N96" s="7" t="s">
        <v>83</v>
      </c>
      <c r="O96" s="17">
        <v>28</v>
      </c>
    </row>
    <row r="97" spans="1:15" hidden="1">
      <c r="A97" s="20">
        <v>31</v>
      </c>
      <c r="J97" s="21">
        <v>55</v>
      </c>
      <c r="K97" s="10" t="s">
        <v>136</v>
      </c>
      <c r="L97" s="39">
        <v>208</v>
      </c>
      <c r="M97" s="16" t="s">
        <v>312</v>
      </c>
      <c r="N97" s="7" t="s">
        <v>83</v>
      </c>
      <c r="O97" s="17">
        <v>28</v>
      </c>
    </row>
    <row r="98" spans="1:15" hidden="1">
      <c r="J98" s="21">
        <v>56</v>
      </c>
      <c r="K98" s="10" t="s">
        <v>137</v>
      </c>
      <c r="L98" s="39">
        <v>209</v>
      </c>
      <c r="M98" s="16" t="s">
        <v>313</v>
      </c>
      <c r="N98" s="7" t="s">
        <v>83</v>
      </c>
      <c r="O98" s="17">
        <v>28</v>
      </c>
    </row>
    <row r="99" spans="1:15" hidden="1">
      <c r="J99" s="21">
        <v>57</v>
      </c>
      <c r="K99" s="10" t="s">
        <v>138</v>
      </c>
      <c r="L99" s="39">
        <v>210</v>
      </c>
      <c r="M99" s="16" t="s">
        <v>314</v>
      </c>
      <c r="N99" s="7" t="s">
        <v>83</v>
      </c>
      <c r="O99" s="17">
        <v>28</v>
      </c>
    </row>
    <row r="100" spans="1:15" hidden="1">
      <c r="J100" s="21">
        <v>58</v>
      </c>
      <c r="K100" s="10" t="s">
        <v>139</v>
      </c>
      <c r="L100" s="39">
        <v>211</v>
      </c>
      <c r="M100" s="16" t="s">
        <v>315</v>
      </c>
      <c r="N100" s="7" t="s">
        <v>83</v>
      </c>
      <c r="O100" s="17">
        <v>28</v>
      </c>
    </row>
    <row r="101" spans="1:15" hidden="1">
      <c r="J101" s="21">
        <v>59</v>
      </c>
      <c r="K101" s="10" t="s">
        <v>140</v>
      </c>
      <c r="L101" s="39">
        <v>212</v>
      </c>
      <c r="M101" s="16" t="s">
        <v>316</v>
      </c>
      <c r="N101" s="7" t="s">
        <v>83</v>
      </c>
      <c r="O101" s="17">
        <v>28</v>
      </c>
    </row>
    <row r="102" spans="1:15" hidden="1">
      <c r="J102" s="21">
        <v>60</v>
      </c>
      <c r="K102" s="10" t="s">
        <v>141</v>
      </c>
      <c r="L102" s="39">
        <v>213</v>
      </c>
      <c r="M102" s="16" t="s">
        <v>317</v>
      </c>
      <c r="N102" s="7" t="s">
        <v>83</v>
      </c>
      <c r="O102" s="17">
        <v>28</v>
      </c>
    </row>
    <row r="103" spans="1:15" hidden="1">
      <c r="J103" s="21">
        <v>61</v>
      </c>
      <c r="K103" s="10" t="s">
        <v>142</v>
      </c>
      <c r="L103" s="39">
        <v>214</v>
      </c>
      <c r="M103" s="16" t="s">
        <v>318</v>
      </c>
      <c r="N103" s="7" t="s">
        <v>83</v>
      </c>
      <c r="O103" s="17">
        <v>28</v>
      </c>
    </row>
    <row r="104" spans="1:15" hidden="1">
      <c r="J104" s="21">
        <v>62</v>
      </c>
      <c r="K104" s="10" t="s">
        <v>143</v>
      </c>
      <c r="L104" s="39">
        <v>215</v>
      </c>
      <c r="M104" s="16" t="s">
        <v>319</v>
      </c>
      <c r="N104" s="7" t="s">
        <v>83</v>
      </c>
      <c r="O104" s="17">
        <v>28</v>
      </c>
    </row>
    <row r="105" spans="1:15" hidden="1">
      <c r="J105" s="21">
        <v>63</v>
      </c>
      <c r="K105" s="10" t="s">
        <v>447</v>
      </c>
      <c r="L105" s="39">
        <v>216</v>
      </c>
      <c r="M105" s="16" t="s">
        <v>448</v>
      </c>
      <c r="N105" s="7" t="s">
        <v>83</v>
      </c>
      <c r="O105" s="17">
        <v>28</v>
      </c>
    </row>
    <row r="106" spans="1:15" hidden="1">
      <c r="J106" s="21">
        <v>64</v>
      </c>
      <c r="K106" s="10" t="s">
        <v>144</v>
      </c>
      <c r="L106" s="39">
        <v>217</v>
      </c>
      <c r="M106" s="16" t="s">
        <v>320</v>
      </c>
      <c r="N106" s="7" t="s">
        <v>83</v>
      </c>
      <c r="O106" s="17">
        <v>28</v>
      </c>
    </row>
    <row r="107" spans="1:15" hidden="1">
      <c r="J107" s="21">
        <v>65</v>
      </c>
      <c r="K107" s="10" t="s">
        <v>145</v>
      </c>
      <c r="L107" s="39">
        <v>218</v>
      </c>
      <c r="M107" s="16" t="s">
        <v>321</v>
      </c>
      <c r="N107" s="7" t="s">
        <v>83</v>
      </c>
      <c r="O107" s="17">
        <v>28</v>
      </c>
    </row>
    <row r="108" spans="1:15" hidden="1">
      <c r="J108" s="21">
        <v>66</v>
      </c>
      <c r="K108" s="10" t="s">
        <v>146</v>
      </c>
      <c r="L108" s="39">
        <v>219</v>
      </c>
      <c r="M108" s="16" t="s">
        <v>322</v>
      </c>
      <c r="N108" s="7" t="s">
        <v>83</v>
      </c>
      <c r="O108" s="17">
        <v>28</v>
      </c>
    </row>
    <row r="109" spans="1:15" hidden="1">
      <c r="J109" s="21">
        <v>67</v>
      </c>
      <c r="K109" s="10" t="s">
        <v>147</v>
      </c>
      <c r="L109" s="39">
        <v>220</v>
      </c>
      <c r="M109" s="16" t="s">
        <v>323</v>
      </c>
      <c r="N109" s="7" t="s">
        <v>83</v>
      </c>
      <c r="O109" s="17">
        <v>28</v>
      </c>
    </row>
    <row r="110" spans="1:15" hidden="1">
      <c r="J110" s="21">
        <v>68</v>
      </c>
      <c r="K110" s="10" t="s">
        <v>148</v>
      </c>
      <c r="L110" s="39">
        <v>221</v>
      </c>
      <c r="M110" s="16" t="s">
        <v>324</v>
      </c>
      <c r="N110" s="7" t="s">
        <v>83</v>
      </c>
      <c r="O110" s="17">
        <v>28</v>
      </c>
    </row>
    <row r="111" spans="1:15" hidden="1">
      <c r="J111" s="21">
        <v>69</v>
      </c>
      <c r="K111" s="10" t="s">
        <v>114</v>
      </c>
      <c r="L111" s="39">
        <v>223</v>
      </c>
      <c r="M111" s="16" t="s">
        <v>290</v>
      </c>
      <c r="N111" s="7" t="s">
        <v>83</v>
      </c>
      <c r="O111" s="17">
        <v>28</v>
      </c>
    </row>
    <row r="112" spans="1:15" hidden="1">
      <c r="J112" s="21">
        <v>70</v>
      </c>
      <c r="K112" s="10" t="s">
        <v>495</v>
      </c>
      <c r="L112" s="39">
        <v>224</v>
      </c>
      <c r="M112" s="16" t="s">
        <v>325</v>
      </c>
      <c r="N112" s="7" t="s">
        <v>83</v>
      </c>
      <c r="O112" s="17">
        <v>28</v>
      </c>
    </row>
    <row r="113" spans="10:15" hidden="1">
      <c r="J113" s="21">
        <v>71</v>
      </c>
      <c r="K113" s="10" t="s">
        <v>149</v>
      </c>
      <c r="L113" s="39">
        <v>225</v>
      </c>
      <c r="M113" s="16" t="s">
        <v>326</v>
      </c>
      <c r="N113" s="7" t="s">
        <v>83</v>
      </c>
      <c r="O113" s="17">
        <v>28</v>
      </c>
    </row>
    <row r="114" spans="10:15" hidden="1">
      <c r="J114" s="21">
        <v>72</v>
      </c>
      <c r="K114" s="10" t="s">
        <v>469</v>
      </c>
      <c r="L114" s="39">
        <v>226</v>
      </c>
      <c r="M114" s="16" t="s">
        <v>472</v>
      </c>
      <c r="N114" s="7" t="s">
        <v>83</v>
      </c>
      <c r="O114" s="17">
        <v>28</v>
      </c>
    </row>
    <row r="115" spans="10:15" hidden="1">
      <c r="J115" s="21">
        <v>73</v>
      </c>
      <c r="K115" s="10" t="s">
        <v>150</v>
      </c>
      <c r="L115" s="39">
        <v>227</v>
      </c>
      <c r="M115" s="16" t="s">
        <v>327</v>
      </c>
      <c r="N115" s="7" t="s">
        <v>83</v>
      </c>
      <c r="O115" s="17">
        <v>28</v>
      </c>
    </row>
    <row r="116" spans="10:15" hidden="1">
      <c r="J116" s="21">
        <v>74</v>
      </c>
      <c r="K116" s="10" t="s">
        <v>151</v>
      </c>
      <c r="L116" s="39">
        <v>228</v>
      </c>
      <c r="M116" s="16" t="s">
        <v>78</v>
      </c>
      <c r="N116" s="7" t="s">
        <v>83</v>
      </c>
      <c r="O116" s="17">
        <v>28</v>
      </c>
    </row>
    <row r="117" spans="10:15" hidden="1">
      <c r="J117" s="21">
        <v>75</v>
      </c>
      <c r="K117" s="10" t="s">
        <v>493</v>
      </c>
      <c r="L117" s="39">
        <v>229</v>
      </c>
      <c r="M117" s="16" t="s">
        <v>494</v>
      </c>
      <c r="N117" s="7" t="s">
        <v>83</v>
      </c>
      <c r="O117" s="17">
        <v>28</v>
      </c>
    </row>
    <row r="118" spans="10:15" hidden="1">
      <c r="J118" s="21">
        <v>76</v>
      </c>
      <c r="K118" s="10" t="s">
        <v>152</v>
      </c>
      <c r="L118" s="39">
        <v>230</v>
      </c>
      <c r="M118" s="16" t="s">
        <v>328</v>
      </c>
      <c r="N118" s="7" t="s">
        <v>83</v>
      </c>
      <c r="O118" s="17">
        <v>28</v>
      </c>
    </row>
    <row r="119" spans="10:15" hidden="1">
      <c r="J119" s="21">
        <v>77</v>
      </c>
      <c r="K119" s="10" t="s">
        <v>153</v>
      </c>
      <c r="L119" s="39">
        <v>231</v>
      </c>
      <c r="M119" s="16" t="s">
        <v>329</v>
      </c>
      <c r="N119" s="7" t="s">
        <v>83</v>
      </c>
      <c r="O119" s="17">
        <v>28</v>
      </c>
    </row>
    <row r="120" spans="10:15" hidden="1">
      <c r="J120" s="21">
        <v>78</v>
      </c>
      <c r="K120" s="10" t="s">
        <v>154</v>
      </c>
      <c r="L120" s="39">
        <v>232</v>
      </c>
      <c r="M120" s="16" t="s">
        <v>330</v>
      </c>
      <c r="N120" s="7" t="s">
        <v>83</v>
      </c>
      <c r="O120" s="17">
        <v>28</v>
      </c>
    </row>
    <row r="121" spans="10:15" hidden="1">
      <c r="J121" s="21">
        <v>79</v>
      </c>
      <c r="K121" s="10" t="s">
        <v>155</v>
      </c>
      <c r="L121" s="39">
        <v>233</v>
      </c>
      <c r="M121" s="16" t="s">
        <v>331</v>
      </c>
      <c r="N121" s="7" t="s">
        <v>83</v>
      </c>
      <c r="O121" s="17">
        <v>28</v>
      </c>
    </row>
    <row r="122" spans="10:15" hidden="1">
      <c r="J122" s="21">
        <v>80</v>
      </c>
      <c r="K122" s="10" t="s">
        <v>156</v>
      </c>
      <c r="L122" s="39">
        <v>234</v>
      </c>
      <c r="M122" s="16" t="s">
        <v>332</v>
      </c>
      <c r="N122" s="7" t="s">
        <v>83</v>
      </c>
      <c r="O122" s="17">
        <v>28</v>
      </c>
    </row>
    <row r="123" spans="10:15" hidden="1">
      <c r="J123" s="21">
        <v>81</v>
      </c>
      <c r="K123" s="10" t="s">
        <v>157</v>
      </c>
      <c r="L123" s="39">
        <v>235</v>
      </c>
      <c r="M123" s="16" t="s">
        <v>333</v>
      </c>
      <c r="N123" s="7" t="s">
        <v>83</v>
      </c>
      <c r="O123" s="17">
        <v>28</v>
      </c>
    </row>
    <row r="124" spans="10:15" hidden="1">
      <c r="J124" s="21">
        <v>82</v>
      </c>
      <c r="K124" s="10" t="s">
        <v>158</v>
      </c>
      <c r="L124" s="39">
        <v>236</v>
      </c>
      <c r="M124" s="16" t="s">
        <v>334</v>
      </c>
      <c r="N124" s="7" t="s">
        <v>83</v>
      </c>
      <c r="O124" s="17">
        <v>28</v>
      </c>
    </row>
    <row r="125" spans="10:15" hidden="1">
      <c r="J125" s="21">
        <v>83</v>
      </c>
      <c r="K125" s="10" t="s">
        <v>442</v>
      </c>
      <c r="L125" s="39">
        <v>237</v>
      </c>
      <c r="M125" s="16" t="s">
        <v>443</v>
      </c>
      <c r="N125" s="7" t="s">
        <v>83</v>
      </c>
      <c r="O125" s="17">
        <v>28</v>
      </c>
    </row>
    <row r="126" spans="10:15" hidden="1">
      <c r="J126" s="21">
        <v>84</v>
      </c>
      <c r="K126" s="10" t="s">
        <v>159</v>
      </c>
      <c r="L126" s="39">
        <v>238</v>
      </c>
      <c r="M126" s="16" t="s">
        <v>335</v>
      </c>
      <c r="N126" s="7" t="s">
        <v>83</v>
      </c>
      <c r="O126" s="17">
        <v>28</v>
      </c>
    </row>
    <row r="127" spans="10:15" hidden="1">
      <c r="J127" s="21">
        <v>85</v>
      </c>
      <c r="K127" s="10" t="s">
        <v>160</v>
      </c>
      <c r="L127" s="39">
        <v>239</v>
      </c>
      <c r="M127" s="16" t="s">
        <v>336</v>
      </c>
      <c r="N127" s="7" t="s">
        <v>83</v>
      </c>
      <c r="O127" s="17">
        <v>28</v>
      </c>
    </row>
    <row r="128" spans="10:15" hidden="1">
      <c r="J128" s="21">
        <v>86</v>
      </c>
      <c r="K128" s="10" t="s">
        <v>161</v>
      </c>
      <c r="L128" s="39">
        <v>240</v>
      </c>
      <c r="M128" s="16" t="s">
        <v>337</v>
      </c>
      <c r="N128" s="7" t="s">
        <v>83</v>
      </c>
      <c r="O128" s="17">
        <v>28</v>
      </c>
    </row>
    <row r="129" spans="10:15" hidden="1">
      <c r="J129" s="21">
        <v>87</v>
      </c>
      <c r="K129" s="10" t="s">
        <v>162</v>
      </c>
      <c r="L129" s="39">
        <v>241</v>
      </c>
      <c r="M129" s="16" t="s">
        <v>338</v>
      </c>
      <c r="N129" s="7" t="s">
        <v>83</v>
      </c>
      <c r="O129" s="17">
        <v>28</v>
      </c>
    </row>
    <row r="130" spans="10:15" hidden="1">
      <c r="J130" s="21">
        <v>88</v>
      </c>
      <c r="K130" s="10" t="s">
        <v>163</v>
      </c>
      <c r="L130" s="39">
        <v>242</v>
      </c>
      <c r="M130" s="16" t="s">
        <v>339</v>
      </c>
      <c r="N130" s="7" t="s">
        <v>83</v>
      </c>
      <c r="O130" s="17">
        <v>28</v>
      </c>
    </row>
    <row r="131" spans="10:15" hidden="1">
      <c r="J131" s="21">
        <v>89</v>
      </c>
      <c r="K131" s="10" t="s">
        <v>440</v>
      </c>
      <c r="L131" s="39">
        <v>244</v>
      </c>
      <c r="M131" s="16" t="s">
        <v>441</v>
      </c>
      <c r="N131" s="7" t="s">
        <v>83</v>
      </c>
      <c r="O131" s="17">
        <v>28</v>
      </c>
    </row>
    <row r="132" spans="10:15" hidden="1">
      <c r="J132" s="21">
        <v>90</v>
      </c>
      <c r="K132" s="10" t="s">
        <v>438</v>
      </c>
      <c r="L132" s="39">
        <v>245</v>
      </c>
      <c r="M132" s="16" t="s">
        <v>439</v>
      </c>
      <c r="N132" s="7" t="s">
        <v>83</v>
      </c>
      <c r="O132" s="17">
        <v>28</v>
      </c>
    </row>
    <row r="133" spans="10:15" hidden="1">
      <c r="J133" s="21">
        <v>91</v>
      </c>
      <c r="K133" s="10" t="s">
        <v>164</v>
      </c>
      <c r="L133" s="39">
        <v>246</v>
      </c>
      <c r="M133" s="16" t="s">
        <v>340</v>
      </c>
      <c r="N133" s="7" t="s">
        <v>83</v>
      </c>
      <c r="O133" s="17">
        <v>28</v>
      </c>
    </row>
    <row r="134" spans="10:15" hidden="1">
      <c r="J134" s="21">
        <v>92</v>
      </c>
      <c r="K134" s="10" t="s">
        <v>165</v>
      </c>
      <c r="L134" s="39">
        <v>247</v>
      </c>
      <c r="M134" s="16" t="s">
        <v>341</v>
      </c>
      <c r="N134" s="7" t="s">
        <v>83</v>
      </c>
      <c r="O134" s="17">
        <v>28</v>
      </c>
    </row>
    <row r="135" spans="10:15" hidden="1">
      <c r="J135" s="21">
        <v>93</v>
      </c>
      <c r="K135" s="10" t="s">
        <v>166</v>
      </c>
      <c r="L135" s="39">
        <v>248</v>
      </c>
      <c r="M135" s="16" t="s">
        <v>342</v>
      </c>
      <c r="N135" s="7" t="s">
        <v>83</v>
      </c>
      <c r="O135" s="17">
        <v>28</v>
      </c>
    </row>
    <row r="136" spans="10:15" hidden="1">
      <c r="J136" s="21">
        <v>94</v>
      </c>
      <c r="K136" s="10" t="s">
        <v>167</v>
      </c>
      <c r="L136" s="39">
        <v>249</v>
      </c>
      <c r="M136" s="16" t="s">
        <v>343</v>
      </c>
      <c r="N136" s="7" t="s">
        <v>83</v>
      </c>
      <c r="O136" s="17">
        <v>28</v>
      </c>
    </row>
    <row r="137" spans="10:15" hidden="1">
      <c r="J137" s="21">
        <v>95</v>
      </c>
      <c r="K137" s="10" t="s">
        <v>168</v>
      </c>
      <c r="L137" s="39">
        <v>250</v>
      </c>
      <c r="M137" s="16" t="s">
        <v>344</v>
      </c>
      <c r="N137" s="7" t="s">
        <v>83</v>
      </c>
      <c r="O137" s="17">
        <v>28</v>
      </c>
    </row>
    <row r="138" spans="10:15" hidden="1">
      <c r="J138" s="21">
        <v>96</v>
      </c>
      <c r="K138" s="10" t="s">
        <v>458</v>
      </c>
      <c r="L138" s="39">
        <v>251</v>
      </c>
      <c r="M138" s="16" t="s">
        <v>459</v>
      </c>
      <c r="N138" s="7" t="s">
        <v>83</v>
      </c>
      <c r="O138" s="17">
        <v>28</v>
      </c>
    </row>
    <row r="139" spans="10:15" hidden="1">
      <c r="J139" s="21">
        <v>97</v>
      </c>
      <c r="K139" s="10" t="s">
        <v>169</v>
      </c>
      <c r="L139" s="39">
        <v>252</v>
      </c>
      <c r="M139" s="16" t="s">
        <v>345</v>
      </c>
      <c r="N139" s="7" t="s">
        <v>83</v>
      </c>
      <c r="O139" s="17">
        <v>28</v>
      </c>
    </row>
    <row r="140" spans="10:15" hidden="1">
      <c r="J140" s="21">
        <v>98</v>
      </c>
      <c r="K140" s="10" t="s">
        <v>170</v>
      </c>
      <c r="L140" s="39">
        <v>253</v>
      </c>
      <c r="M140" s="16" t="s">
        <v>346</v>
      </c>
      <c r="N140" s="7" t="s">
        <v>83</v>
      </c>
      <c r="O140" s="17">
        <v>28</v>
      </c>
    </row>
    <row r="141" spans="10:15" hidden="1">
      <c r="J141" s="21">
        <v>99</v>
      </c>
      <c r="K141" s="10" t="s">
        <v>171</v>
      </c>
      <c r="L141" s="39">
        <v>254</v>
      </c>
      <c r="M141" s="16" t="s">
        <v>347</v>
      </c>
      <c r="N141" s="7" t="s">
        <v>83</v>
      </c>
      <c r="O141" s="17">
        <v>28</v>
      </c>
    </row>
    <row r="142" spans="10:15" hidden="1">
      <c r="J142" s="21">
        <v>100</v>
      </c>
      <c r="K142" s="10" t="s">
        <v>172</v>
      </c>
      <c r="L142" s="39">
        <v>255</v>
      </c>
      <c r="M142" s="16" t="s">
        <v>348</v>
      </c>
      <c r="N142" s="7" t="s">
        <v>83</v>
      </c>
      <c r="O142" s="17">
        <v>28</v>
      </c>
    </row>
    <row r="143" spans="10:15" hidden="1">
      <c r="J143" s="21">
        <v>101</v>
      </c>
      <c r="K143" s="10" t="s">
        <v>496</v>
      </c>
      <c r="L143" s="39">
        <v>256</v>
      </c>
      <c r="M143" s="16" t="s">
        <v>497</v>
      </c>
      <c r="N143" s="7" t="s">
        <v>83</v>
      </c>
      <c r="O143" s="17">
        <v>28</v>
      </c>
    </row>
    <row r="144" spans="10:15" hidden="1">
      <c r="J144" s="21">
        <v>102</v>
      </c>
      <c r="K144" s="10" t="s">
        <v>173</v>
      </c>
      <c r="L144" s="39">
        <v>257</v>
      </c>
      <c r="M144" s="16" t="s">
        <v>349</v>
      </c>
      <c r="N144" s="7" t="s">
        <v>83</v>
      </c>
      <c r="O144" s="17">
        <v>28</v>
      </c>
    </row>
    <row r="145" spans="10:15" hidden="1">
      <c r="J145" s="21">
        <v>103</v>
      </c>
      <c r="K145" s="10" t="s">
        <v>264</v>
      </c>
      <c r="L145" s="39"/>
      <c r="M145" s="16"/>
      <c r="N145" s="7" t="s">
        <v>83</v>
      </c>
      <c r="O145" s="17">
        <v>28</v>
      </c>
    </row>
    <row r="146" spans="10:15" hidden="1">
      <c r="J146" s="21">
        <v>104</v>
      </c>
      <c r="K146" s="10" t="s">
        <v>174</v>
      </c>
      <c r="L146" s="39">
        <v>301</v>
      </c>
      <c r="M146" s="16" t="s">
        <v>350</v>
      </c>
      <c r="N146" s="7" t="s">
        <v>83</v>
      </c>
      <c r="O146" s="17">
        <v>28</v>
      </c>
    </row>
    <row r="147" spans="10:15" hidden="1">
      <c r="J147" s="21">
        <v>105</v>
      </c>
      <c r="K147" s="10" t="s">
        <v>175</v>
      </c>
      <c r="L147" s="39">
        <v>302</v>
      </c>
      <c r="M147" s="16" t="s">
        <v>351</v>
      </c>
      <c r="N147" s="7" t="s">
        <v>83</v>
      </c>
      <c r="O147" s="17">
        <v>28</v>
      </c>
    </row>
    <row r="148" spans="10:15" hidden="1">
      <c r="J148" s="21">
        <v>106</v>
      </c>
      <c r="K148" s="10" t="s">
        <v>176</v>
      </c>
      <c r="L148" s="39">
        <v>303</v>
      </c>
      <c r="M148" s="16" t="s">
        <v>352</v>
      </c>
      <c r="N148" s="7" t="s">
        <v>83</v>
      </c>
      <c r="O148" s="17">
        <v>28</v>
      </c>
    </row>
    <row r="149" spans="10:15" hidden="1">
      <c r="J149" s="21">
        <v>107</v>
      </c>
      <c r="K149" s="10" t="s">
        <v>177</v>
      </c>
      <c r="L149" s="39">
        <v>304</v>
      </c>
      <c r="M149" s="16" t="s">
        <v>353</v>
      </c>
      <c r="N149" s="7" t="s">
        <v>83</v>
      </c>
      <c r="O149" s="17">
        <v>28</v>
      </c>
    </row>
    <row r="150" spans="10:15" hidden="1">
      <c r="J150" s="21">
        <v>108</v>
      </c>
      <c r="K150" s="10" t="s">
        <v>178</v>
      </c>
      <c r="L150" s="39">
        <v>305</v>
      </c>
      <c r="M150" s="16" t="s">
        <v>354</v>
      </c>
      <c r="N150" s="7" t="s">
        <v>83</v>
      </c>
      <c r="O150" s="17">
        <v>28</v>
      </c>
    </row>
    <row r="151" spans="10:15" hidden="1">
      <c r="J151" s="21">
        <v>109</v>
      </c>
      <c r="K151" s="10" t="s">
        <v>179</v>
      </c>
      <c r="L151" s="39">
        <v>306</v>
      </c>
      <c r="M151" s="16" t="s">
        <v>355</v>
      </c>
      <c r="N151" s="7" t="s">
        <v>83</v>
      </c>
      <c r="O151" s="17">
        <v>28</v>
      </c>
    </row>
    <row r="152" spans="10:15" hidden="1">
      <c r="J152" s="21">
        <v>110</v>
      </c>
      <c r="K152" s="10" t="s">
        <v>180</v>
      </c>
      <c r="L152" s="39">
        <v>307</v>
      </c>
      <c r="M152" s="16" t="s">
        <v>356</v>
      </c>
      <c r="N152" s="7" t="s">
        <v>83</v>
      </c>
      <c r="O152" s="17">
        <v>28</v>
      </c>
    </row>
    <row r="153" spans="10:15" hidden="1">
      <c r="J153" s="21">
        <v>111</v>
      </c>
      <c r="K153" s="10" t="s">
        <v>457</v>
      </c>
      <c r="L153" s="39">
        <v>308</v>
      </c>
      <c r="M153" s="16" t="s">
        <v>460</v>
      </c>
      <c r="N153" s="7" t="s">
        <v>83</v>
      </c>
      <c r="O153" s="17">
        <v>28</v>
      </c>
    </row>
    <row r="154" spans="10:15" hidden="1">
      <c r="J154" s="21">
        <v>112</v>
      </c>
      <c r="K154" s="10" t="s">
        <v>181</v>
      </c>
      <c r="L154" s="39">
        <v>309</v>
      </c>
      <c r="M154" s="16" t="s">
        <v>461</v>
      </c>
      <c r="N154" s="7" t="s">
        <v>83</v>
      </c>
      <c r="O154" s="17">
        <v>28</v>
      </c>
    </row>
    <row r="155" spans="10:15" hidden="1">
      <c r="J155" s="21">
        <v>113</v>
      </c>
      <c r="K155" s="10" t="s">
        <v>182</v>
      </c>
      <c r="L155" s="39">
        <v>310</v>
      </c>
      <c r="M155" s="16" t="s">
        <v>357</v>
      </c>
      <c r="N155" s="7" t="s">
        <v>83</v>
      </c>
      <c r="O155" s="17">
        <v>28</v>
      </c>
    </row>
    <row r="156" spans="10:15" hidden="1">
      <c r="J156" s="21">
        <v>114</v>
      </c>
      <c r="K156" s="10" t="s">
        <v>183</v>
      </c>
      <c r="L156" s="39">
        <v>311</v>
      </c>
      <c r="M156" s="16" t="s">
        <v>358</v>
      </c>
      <c r="N156" s="7" t="s">
        <v>83</v>
      </c>
      <c r="O156" s="17">
        <v>28</v>
      </c>
    </row>
    <row r="157" spans="10:15" hidden="1">
      <c r="J157" s="21">
        <v>115</v>
      </c>
      <c r="K157" s="10" t="s">
        <v>184</v>
      </c>
      <c r="L157" s="39">
        <v>312</v>
      </c>
      <c r="M157" s="16" t="s">
        <v>359</v>
      </c>
      <c r="N157" s="7" t="s">
        <v>83</v>
      </c>
      <c r="O157" s="17">
        <v>28</v>
      </c>
    </row>
    <row r="158" spans="10:15" hidden="1">
      <c r="J158" s="21">
        <v>116</v>
      </c>
      <c r="K158" s="10" t="s">
        <v>185</v>
      </c>
      <c r="L158" s="39">
        <v>313</v>
      </c>
      <c r="M158" s="16" t="s">
        <v>360</v>
      </c>
      <c r="N158" s="7" t="s">
        <v>83</v>
      </c>
      <c r="O158" s="17">
        <v>28</v>
      </c>
    </row>
    <row r="159" spans="10:15" hidden="1">
      <c r="J159" s="21">
        <v>117</v>
      </c>
      <c r="K159" s="10" t="s">
        <v>186</v>
      </c>
      <c r="L159" s="39">
        <v>314</v>
      </c>
      <c r="M159" s="16" t="s">
        <v>361</v>
      </c>
      <c r="N159" s="7" t="s">
        <v>83</v>
      </c>
      <c r="O159" s="17">
        <v>28</v>
      </c>
    </row>
    <row r="160" spans="10:15" hidden="1">
      <c r="J160" s="21">
        <v>118</v>
      </c>
      <c r="K160" s="10" t="s">
        <v>187</v>
      </c>
      <c r="L160" s="39">
        <v>315</v>
      </c>
      <c r="M160" s="16" t="s">
        <v>362</v>
      </c>
      <c r="N160" s="7" t="s">
        <v>83</v>
      </c>
      <c r="O160" s="17">
        <v>28</v>
      </c>
    </row>
    <row r="161" spans="10:15" hidden="1">
      <c r="J161" s="21">
        <v>119</v>
      </c>
      <c r="K161" s="10" t="s">
        <v>188</v>
      </c>
      <c r="L161" s="39">
        <v>316</v>
      </c>
      <c r="M161" s="16" t="s">
        <v>363</v>
      </c>
      <c r="N161" s="7" t="s">
        <v>83</v>
      </c>
      <c r="O161" s="17">
        <v>28</v>
      </c>
    </row>
    <row r="162" spans="10:15" hidden="1">
      <c r="J162" s="21">
        <v>120</v>
      </c>
      <c r="K162" s="10" t="s">
        <v>189</v>
      </c>
      <c r="L162" s="39">
        <v>317</v>
      </c>
      <c r="M162" s="16" t="s">
        <v>364</v>
      </c>
      <c r="N162" s="7" t="s">
        <v>83</v>
      </c>
      <c r="O162" s="17">
        <v>28</v>
      </c>
    </row>
    <row r="163" spans="10:15" hidden="1">
      <c r="J163" s="21">
        <v>121</v>
      </c>
      <c r="K163" s="10" t="s">
        <v>190</v>
      </c>
      <c r="L163" s="39">
        <v>318</v>
      </c>
      <c r="M163" s="16" t="s">
        <v>365</v>
      </c>
      <c r="N163" s="7" t="s">
        <v>83</v>
      </c>
      <c r="O163" s="17">
        <v>28</v>
      </c>
    </row>
    <row r="164" spans="10:15" hidden="1">
      <c r="J164" s="21">
        <v>122</v>
      </c>
      <c r="K164" s="10" t="s">
        <v>191</v>
      </c>
      <c r="L164" s="39">
        <v>319</v>
      </c>
      <c r="M164" s="16" t="s">
        <v>366</v>
      </c>
      <c r="N164" s="7" t="s">
        <v>83</v>
      </c>
      <c r="O164" s="17">
        <v>28</v>
      </c>
    </row>
    <row r="165" spans="10:15" hidden="1">
      <c r="J165" s="21">
        <v>123</v>
      </c>
      <c r="K165" s="10" t="s">
        <v>192</v>
      </c>
      <c r="L165" s="39">
        <v>320</v>
      </c>
      <c r="M165" s="16" t="s">
        <v>367</v>
      </c>
      <c r="N165" s="7" t="s">
        <v>83</v>
      </c>
      <c r="O165" s="17">
        <v>28</v>
      </c>
    </row>
    <row r="166" spans="10:15" hidden="1">
      <c r="J166" s="21">
        <v>124</v>
      </c>
      <c r="K166" s="10" t="s">
        <v>193</v>
      </c>
      <c r="L166" s="39">
        <v>321</v>
      </c>
      <c r="M166" s="16" t="s">
        <v>368</v>
      </c>
      <c r="N166" s="7" t="s">
        <v>83</v>
      </c>
      <c r="O166" s="17">
        <v>28</v>
      </c>
    </row>
    <row r="167" spans="10:15" hidden="1">
      <c r="J167" s="21">
        <v>125</v>
      </c>
      <c r="K167" s="10" t="s">
        <v>516</v>
      </c>
      <c r="L167" s="39">
        <v>322</v>
      </c>
      <c r="M167" s="16" t="s">
        <v>523</v>
      </c>
      <c r="N167" s="7" t="s">
        <v>83</v>
      </c>
      <c r="O167" s="17">
        <v>28</v>
      </c>
    </row>
    <row r="168" spans="10:15" hidden="1">
      <c r="J168" s="21">
        <v>128</v>
      </c>
      <c r="K168" s="10" t="s">
        <v>194</v>
      </c>
      <c r="L168" s="39">
        <v>325</v>
      </c>
      <c r="M168" s="16" t="s">
        <v>79</v>
      </c>
      <c r="N168" s="7" t="s">
        <v>83</v>
      </c>
      <c r="O168" s="17">
        <v>28</v>
      </c>
    </row>
    <row r="169" spans="10:15" hidden="1">
      <c r="J169" s="21">
        <v>129</v>
      </c>
      <c r="K169" s="10" t="s">
        <v>195</v>
      </c>
      <c r="L169" s="39">
        <v>326</v>
      </c>
      <c r="M169" s="16" t="s">
        <v>369</v>
      </c>
      <c r="N169" s="7" t="s">
        <v>83</v>
      </c>
      <c r="O169" s="17">
        <v>28</v>
      </c>
    </row>
    <row r="170" spans="10:15" hidden="1">
      <c r="J170" s="21">
        <v>130</v>
      </c>
      <c r="K170" s="10" t="s">
        <v>196</v>
      </c>
      <c r="L170" s="39">
        <v>327</v>
      </c>
      <c r="M170" s="16" t="s">
        <v>370</v>
      </c>
      <c r="N170" s="7" t="s">
        <v>83</v>
      </c>
      <c r="O170" s="17">
        <v>28</v>
      </c>
    </row>
    <row r="171" spans="10:15" hidden="1">
      <c r="J171" s="21">
        <v>131</v>
      </c>
      <c r="K171" s="10" t="s">
        <v>197</v>
      </c>
      <c r="L171" s="39">
        <v>328</v>
      </c>
      <c r="M171" s="16" t="s">
        <v>80</v>
      </c>
      <c r="N171" s="7" t="s">
        <v>83</v>
      </c>
      <c r="O171" s="17">
        <v>28</v>
      </c>
    </row>
    <row r="172" spans="10:15" hidden="1">
      <c r="J172" s="21">
        <v>132</v>
      </c>
      <c r="K172" s="10" t="s">
        <v>198</v>
      </c>
      <c r="L172" s="39">
        <v>329</v>
      </c>
      <c r="M172" s="16" t="s">
        <v>371</v>
      </c>
      <c r="N172" s="7" t="s">
        <v>83</v>
      </c>
      <c r="O172" s="17">
        <v>28</v>
      </c>
    </row>
    <row r="173" spans="10:15" hidden="1">
      <c r="J173" s="21">
        <v>133</v>
      </c>
      <c r="K173" s="10" t="s">
        <v>199</v>
      </c>
      <c r="L173" s="39">
        <v>330</v>
      </c>
      <c r="M173" s="16" t="s">
        <v>372</v>
      </c>
      <c r="N173" s="7" t="s">
        <v>83</v>
      </c>
      <c r="O173" s="17">
        <v>28</v>
      </c>
    </row>
    <row r="174" spans="10:15" hidden="1">
      <c r="J174" s="21">
        <v>134</v>
      </c>
      <c r="K174" s="10" t="s">
        <v>200</v>
      </c>
      <c r="L174" s="39">
        <v>331</v>
      </c>
      <c r="M174" s="16" t="s">
        <v>373</v>
      </c>
      <c r="N174" s="7" t="s">
        <v>83</v>
      </c>
      <c r="O174" s="17">
        <v>28</v>
      </c>
    </row>
    <row r="175" spans="10:15" hidden="1">
      <c r="J175" s="21">
        <v>135</v>
      </c>
      <c r="K175" s="10" t="s">
        <v>201</v>
      </c>
      <c r="L175" s="39">
        <v>332</v>
      </c>
      <c r="M175" s="16" t="s">
        <v>374</v>
      </c>
      <c r="N175" s="7" t="s">
        <v>83</v>
      </c>
      <c r="O175" s="17">
        <v>28</v>
      </c>
    </row>
    <row r="176" spans="10:15" hidden="1">
      <c r="J176" s="21">
        <v>136</v>
      </c>
      <c r="K176" s="10" t="s">
        <v>474</v>
      </c>
      <c r="L176" s="39">
        <v>333</v>
      </c>
      <c r="M176" s="16" t="s">
        <v>475</v>
      </c>
      <c r="N176" s="7" t="s">
        <v>83</v>
      </c>
      <c r="O176" s="17">
        <v>28</v>
      </c>
    </row>
    <row r="177" spans="10:15" hidden="1">
      <c r="J177" s="21">
        <v>137</v>
      </c>
      <c r="K177" s="10" t="s">
        <v>265</v>
      </c>
      <c r="L177" s="39"/>
      <c r="M177" s="16"/>
      <c r="N177" s="7" t="s">
        <v>83</v>
      </c>
      <c r="O177" s="17">
        <v>28</v>
      </c>
    </row>
    <row r="178" spans="10:15" hidden="1">
      <c r="J178" s="21">
        <v>138</v>
      </c>
      <c r="K178" s="10" t="s">
        <v>202</v>
      </c>
      <c r="L178" s="39">
        <v>401</v>
      </c>
      <c r="M178" s="16" t="s">
        <v>375</v>
      </c>
      <c r="N178" s="7" t="s">
        <v>83</v>
      </c>
      <c r="O178" s="17">
        <v>28</v>
      </c>
    </row>
    <row r="179" spans="10:15" hidden="1">
      <c r="J179" s="21">
        <v>139</v>
      </c>
      <c r="K179" s="10" t="s">
        <v>203</v>
      </c>
      <c r="L179" s="39">
        <v>402</v>
      </c>
      <c r="M179" s="16" t="s">
        <v>376</v>
      </c>
      <c r="N179" s="7" t="s">
        <v>83</v>
      </c>
      <c r="O179" s="17">
        <v>28</v>
      </c>
    </row>
    <row r="180" spans="10:15" hidden="1">
      <c r="J180" s="21">
        <v>140</v>
      </c>
      <c r="K180" s="10" t="s">
        <v>204</v>
      </c>
      <c r="L180" s="39">
        <v>403</v>
      </c>
      <c r="M180" s="16" t="s">
        <v>377</v>
      </c>
      <c r="N180" s="7" t="s">
        <v>83</v>
      </c>
      <c r="O180" s="17">
        <v>28</v>
      </c>
    </row>
    <row r="181" spans="10:15" hidden="1">
      <c r="J181" s="21">
        <v>141</v>
      </c>
      <c r="K181" s="10" t="s">
        <v>205</v>
      </c>
      <c r="L181" s="39">
        <v>404</v>
      </c>
      <c r="M181" s="16" t="s">
        <v>378</v>
      </c>
      <c r="N181" s="7" t="s">
        <v>83</v>
      </c>
      <c r="O181" s="17">
        <v>28</v>
      </c>
    </row>
    <row r="182" spans="10:15" hidden="1">
      <c r="J182" s="21">
        <v>142</v>
      </c>
      <c r="K182" s="10" t="s">
        <v>206</v>
      </c>
      <c r="L182" s="39">
        <v>405</v>
      </c>
      <c r="M182" s="16" t="s">
        <v>379</v>
      </c>
      <c r="N182" s="7" t="s">
        <v>83</v>
      </c>
      <c r="O182" s="17">
        <v>28</v>
      </c>
    </row>
    <row r="183" spans="10:15" hidden="1">
      <c r="J183" s="21">
        <v>143</v>
      </c>
      <c r="K183" s="10" t="s">
        <v>207</v>
      </c>
      <c r="L183" s="39">
        <v>406</v>
      </c>
      <c r="M183" s="16" t="s">
        <v>380</v>
      </c>
      <c r="N183" s="7" t="s">
        <v>83</v>
      </c>
      <c r="O183" s="17">
        <v>28</v>
      </c>
    </row>
    <row r="184" spans="10:15" hidden="1">
      <c r="J184" s="21">
        <v>144</v>
      </c>
      <c r="K184" s="10" t="s">
        <v>208</v>
      </c>
      <c r="L184" s="39">
        <v>407</v>
      </c>
      <c r="M184" s="16" t="s">
        <v>81</v>
      </c>
      <c r="N184" s="7" t="s">
        <v>83</v>
      </c>
      <c r="O184" s="17">
        <v>28</v>
      </c>
    </row>
    <row r="185" spans="10:15" hidden="1">
      <c r="J185" s="21">
        <v>145</v>
      </c>
      <c r="K185" s="10" t="s">
        <v>209</v>
      </c>
      <c r="L185" s="39">
        <v>408</v>
      </c>
      <c r="M185" s="16" t="s">
        <v>381</v>
      </c>
      <c r="N185" s="7" t="s">
        <v>83</v>
      </c>
      <c r="O185" s="17">
        <v>28</v>
      </c>
    </row>
    <row r="186" spans="10:15" hidden="1">
      <c r="J186" s="21">
        <v>146</v>
      </c>
      <c r="K186" s="10" t="s">
        <v>473</v>
      </c>
      <c r="L186" s="39">
        <v>409</v>
      </c>
      <c r="M186" s="16" t="s">
        <v>476</v>
      </c>
      <c r="N186" s="7" t="s">
        <v>83</v>
      </c>
      <c r="O186" s="17">
        <v>28</v>
      </c>
    </row>
    <row r="187" spans="10:15" hidden="1">
      <c r="J187" s="21">
        <v>147</v>
      </c>
      <c r="K187" s="10" t="s">
        <v>210</v>
      </c>
      <c r="L187" s="39">
        <v>410</v>
      </c>
      <c r="M187" s="16" t="s">
        <v>382</v>
      </c>
      <c r="N187" s="7" t="s">
        <v>83</v>
      </c>
      <c r="O187" s="17">
        <v>28</v>
      </c>
    </row>
    <row r="188" spans="10:15" hidden="1">
      <c r="J188" s="21">
        <v>148</v>
      </c>
      <c r="K188" s="10" t="s">
        <v>211</v>
      </c>
      <c r="L188" s="39">
        <v>411</v>
      </c>
      <c r="M188" s="16" t="s">
        <v>383</v>
      </c>
      <c r="N188" s="7" t="s">
        <v>83</v>
      </c>
      <c r="O188" s="17">
        <v>28</v>
      </c>
    </row>
    <row r="189" spans="10:15" hidden="1">
      <c r="J189" s="21">
        <v>149</v>
      </c>
      <c r="K189" s="10" t="s">
        <v>212</v>
      </c>
      <c r="L189" s="39">
        <v>412</v>
      </c>
      <c r="M189" s="16" t="s">
        <v>82</v>
      </c>
      <c r="N189" s="7" t="s">
        <v>83</v>
      </c>
      <c r="O189" s="17">
        <v>28</v>
      </c>
    </row>
    <row r="190" spans="10:15" hidden="1">
      <c r="J190" s="21">
        <v>150</v>
      </c>
      <c r="K190" s="10" t="s">
        <v>213</v>
      </c>
      <c r="L190" s="39">
        <v>413</v>
      </c>
      <c r="M190" s="16" t="s">
        <v>384</v>
      </c>
      <c r="N190" s="7" t="s">
        <v>83</v>
      </c>
      <c r="O190" s="17">
        <v>28</v>
      </c>
    </row>
    <row r="191" spans="10:15" hidden="1">
      <c r="J191" s="21">
        <v>151</v>
      </c>
      <c r="K191" s="10" t="s">
        <v>518</v>
      </c>
      <c r="L191" s="39">
        <v>414</v>
      </c>
      <c r="M191" s="16" t="s">
        <v>524</v>
      </c>
      <c r="N191" s="7" t="s">
        <v>83</v>
      </c>
      <c r="O191" s="17">
        <v>28</v>
      </c>
    </row>
    <row r="192" spans="10:15" hidden="1">
      <c r="J192" s="21">
        <v>152</v>
      </c>
      <c r="K192" s="10" t="s">
        <v>214</v>
      </c>
      <c r="L192" s="39">
        <v>415</v>
      </c>
      <c r="M192" s="16" t="s">
        <v>385</v>
      </c>
      <c r="N192" s="7" t="s">
        <v>83</v>
      </c>
      <c r="O192" s="17">
        <v>28</v>
      </c>
    </row>
    <row r="193" spans="10:15" hidden="1">
      <c r="J193" s="21">
        <v>153</v>
      </c>
      <c r="K193" s="10" t="s">
        <v>215</v>
      </c>
      <c r="L193" s="39">
        <v>416</v>
      </c>
      <c r="M193" s="16" t="s">
        <v>386</v>
      </c>
      <c r="N193" s="7" t="s">
        <v>83</v>
      </c>
      <c r="O193" s="17">
        <v>28</v>
      </c>
    </row>
    <row r="194" spans="10:15" hidden="1">
      <c r="J194" s="21">
        <v>154</v>
      </c>
      <c r="K194" s="10" t="s">
        <v>216</v>
      </c>
      <c r="L194" s="39">
        <v>417</v>
      </c>
      <c r="M194" s="16" t="s">
        <v>387</v>
      </c>
      <c r="N194" s="7" t="s">
        <v>83</v>
      </c>
      <c r="O194" s="17">
        <v>28</v>
      </c>
    </row>
    <row r="195" spans="10:15" hidden="1">
      <c r="J195" s="21">
        <v>155</v>
      </c>
      <c r="K195" s="10" t="s">
        <v>217</v>
      </c>
      <c r="L195" s="39">
        <v>418</v>
      </c>
      <c r="M195" s="16" t="s">
        <v>388</v>
      </c>
      <c r="N195" s="7" t="s">
        <v>83</v>
      </c>
      <c r="O195" s="17">
        <v>28</v>
      </c>
    </row>
    <row r="196" spans="10:15" hidden="1">
      <c r="J196" s="21">
        <v>156</v>
      </c>
      <c r="K196" s="10" t="s">
        <v>517</v>
      </c>
      <c r="L196" s="39">
        <v>419</v>
      </c>
      <c r="M196" s="16" t="s">
        <v>525</v>
      </c>
      <c r="N196" s="7" t="s">
        <v>83</v>
      </c>
      <c r="O196" s="17">
        <v>28</v>
      </c>
    </row>
    <row r="197" spans="10:15" hidden="1">
      <c r="J197" s="21">
        <v>157</v>
      </c>
      <c r="K197" s="10" t="s">
        <v>218</v>
      </c>
      <c r="L197" s="39">
        <v>420</v>
      </c>
      <c r="M197" s="16" t="s">
        <v>389</v>
      </c>
      <c r="N197" s="7" t="s">
        <v>83</v>
      </c>
      <c r="O197" s="17">
        <v>28</v>
      </c>
    </row>
    <row r="198" spans="10:15" hidden="1">
      <c r="J198" s="21">
        <v>158</v>
      </c>
      <c r="K198" s="10" t="s">
        <v>219</v>
      </c>
      <c r="L198" s="39">
        <v>421</v>
      </c>
      <c r="M198" s="16" t="s">
        <v>390</v>
      </c>
      <c r="N198" s="7" t="s">
        <v>83</v>
      </c>
      <c r="O198" s="17">
        <v>28</v>
      </c>
    </row>
    <row r="199" spans="10:15" hidden="1">
      <c r="J199" s="21">
        <v>160</v>
      </c>
      <c r="K199" s="10" t="s">
        <v>220</v>
      </c>
      <c r="L199" s="39">
        <v>424</v>
      </c>
      <c r="M199" s="16" t="s">
        <v>391</v>
      </c>
      <c r="N199" s="7" t="s">
        <v>83</v>
      </c>
      <c r="O199" s="17">
        <v>28</v>
      </c>
    </row>
    <row r="200" spans="10:15" hidden="1">
      <c r="J200" s="21">
        <v>161</v>
      </c>
      <c r="K200" s="10" t="s">
        <v>221</v>
      </c>
      <c r="L200" s="39">
        <v>425</v>
      </c>
      <c r="M200" s="16" t="s">
        <v>392</v>
      </c>
      <c r="N200" s="7" t="s">
        <v>83</v>
      </c>
      <c r="O200" s="17">
        <v>28</v>
      </c>
    </row>
    <row r="201" spans="10:15" hidden="1">
      <c r="J201" s="21">
        <v>162</v>
      </c>
      <c r="K201" s="10" t="s">
        <v>222</v>
      </c>
      <c r="L201" s="39">
        <v>426</v>
      </c>
      <c r="M201" s="16" t="s">
        <v>393</v>
      </c>
      <c r="N201" s="7" t="s">
        <v>83</v>
      </c>
      <c r="O201" s="17">
        <v>28</v>
      </c>
    </row>
    <row r="202" spans="10:15" hidden="1">
      <c r="J202" s="21">
        <v>163</v>
      </c>
      <c r="K202" s="10" t="s">
        <v>223</v>
      </c>
      <c r="L202" s="39">
        <v>427</v>
      </c>
      <c r="M202" s="16" t="s">
        <v>394</v>
      </c>
      <c r="N202" s="7" t="s">
        <v>83</v>
      </c>
      <c r="O202" s="17">
        <v>28</v>
      </c>
    </row>
    <row r="203" spans="10:15" hidden="1">
      <c r="J203" s="21">
        <v>164</v>
      </c>
      <c r="K203" s="10" t="s">
        <v>224</v>
      </c>
      <c r="L203" s="39">
        <v>429</v>
      </c>
      <c r="M203" s="16" t="s">
        <v>395</v>
      </c>
      <c r="N203" s="7" t="s">
        <v>83</v>
      </c>
      <c r="O203" s="17">
        <v>28</v>
      </c>
    </row>
    <row r="204" spans="10:15" hidden="1">
      <c r="J204" s="21">
        <v>165</v>
      </c>
      <c r="K204" s="10" t="s">
        <v>225</v>
      </c>
      <c r="L204" s="39">
        <v>430</v>
      </c>
      <c r="M204" s="16" t="s">
        <v>396</v>
      </c>
      <c r="N204" s="7" t="s">
        <v>83</v>
      </c>
      <c r="O204" s="17">
        <v>28</v>
      </c>
    </row>
    <row r="205" spans="10:15" hidden="1">
      <c r="J205" s="21">
        <v>166</v>
      </c>
      <c r="K205" s="10" t="s">
        <v>226</v>
      </c>
      <c r="L205" s="39">
        <v>431</v>
      </c>
      <c r="M205" s="16" t="s">
        <v>397</v>
      </c>
      <c r="N205" s="7" t="s">
        <v>83</v>
      </c>
      <c r="O205" s="17">
        <v>28</v>
      </c>
    </row>
    <row r="206" spans="10:15" hidden="1">
      <c r="J206" s="21">
        <v>167</v>
      </c>
      <c r="K206" s="10" t="s">
        <v>227</v>
      </c>
      <c r="L206" s="39">
        <v>432</v>
      </c>
      <c r="M206" s="16" t="s">
        <v>398</v>
      </c>
      <c r="N206" s="7" t="s">
        <v>83</v>
      </c>
      <c r="O206" s="17">
        <v>28</v>
      </c>
    </row>
    <row r="207" spans="10:15" hidden="1">
      <c r="J207" s="21">
        <v>168</v>
      </c>
      <c r="K207" s="10" t="s">
        <v>228</v>
      </c>
      <c r="L207" s="39">
        <v>433</v>
      </c>
      <c r="M207" s="16" t="s">
        <v>399</v>
      </c>
      <c r="N207" s="7" t="s">
        <v>83</v>
      </c>
      <c r="O207" s="17">
        <v>28</v>
      </c>
    </row>
    <row r="208" spans="10:15" hidden="1">
      <c r="J208" s="21">
        <v>169</v>
      </c>
      <c r="K208" s="10" t="s">
        <v>229</v>
      </c>
      <c r="L208" s="39">
        <v>434</v>
      </c>
      <c r="M208" s="16" t="s">
        <v>400</v>
      </c>
      <c r="N208" s="7" t="s">
        <v>83</v>
      </c>
      <c r="O208" s="17">
        <v>28</v>
      </c>
    </row>
    <row r="209" spans="10:15" hidden="1">
      <c r="J209" s="21">
        <v>170</v>
      </c>
      <c r="K209" s="10" t="s">
        <v>230</v>
      </c>
      <c r="L209" s="39">
        <v>435</v>
      </c>
      <c r="M209" s="16" t="s">
        <v>401</v>
      </c>
      <c r="N209" s="7" t="s">
        <v>83</v>
      </c>
      <c r="O209" s="17">
        <v>28</v>
      </c>
    </row>
    <row r="210" spans="10:15" hidden="1">
      <c r="J210" s="21">
        <v>171</v>
      </c>
      <c r="K210" s="10" t="s">
        <v>231</v>
      </c>
      <c r="L210" s="39">
        <v>436</v>
      </c>
      <c r="M210" s="16" t="s">
        <v>402</v>
      </c>
      <c r="N210" s="7" t="s">
        <v>83</v>
      </c>
      <c r="O210" s="17">
        <v>28</v>
      </c>
    </row>
    <row r="211" spans="10:15" hidden="1">
      <c r="J211" s="21">
        <v>172</v>
      </c>
      <c r="K211" s="10" t="s">
        <v>449</v>
      </c>
      <c r="L211" s="39">
        <v>437</v>
      </c>
      <c r="M211" s="16" t="s">
        <v>450</v>
      </c>
      <c r="N211" s="7" t="s">
        <v>83</v>
      </c>
      <c r="O211" s="17">
        <v>28</v>
      </c>
    </row>
    <row r="212" spans="10:15" hidden="1">
      <c r="J212" s="21">
        <v>173</v>
      </c>
      <c r="K212" s="10" t="s">
        <v>451</v>
      </c>
      <c r="L212" s="39">
        <v>438</v>
      </c>
      <c r="M212" s="16" t="s">
        <v>452</v>
      </c>
      <c r="N212" s="7" t="s">
        <v>83</v>
      </c>
      <c r="O212" s="17">
        <v>28</v>
      </c>
    </row>
    <row r="213" spans="10:15" hidden="1">
      <c r="J213" s="21">
        <v>174</v>
      </c>
      <c r="K213" s="10" t="s">
        <v>232</v>
      </c>
      <c r="L213" s="39">
        <v>439</v>
      </c>
      <c r="M213" s="16" t="s">
        <v>403</v>
      </c>
      <c r="N213" s="7" t="s">
        <v>83</v>
      </c>
      <c r="O213" s="17">
        <v>28</v>
      </c>
    </row>
    <row r="214" spans="10:15" hidden="1">
      <c r="J214" s="21">
        <v>175</v>
      </c>
      <c r="K214" s="10" t="s">
        <v>266</v>
      </c>
      <c r="L214" s="39"/>
      <c r="M214" s="16"/>
      <c r="N214" s="7" t="s">
        <v>83</v>
      </c>
      <c r="O214" s="17">
        <v>28</v>
      </c>
    </row>
    <row r="215" spans="10:15" hidden="1">
      <c r="J215" s="21">
        <v>176</v>
      </c>
      <c r="K215" s="10" t="s">
        <v>233</v>
      </c>
      <c r="L215" s="39">
        <v>501</v>
      </c>
      <c r="M215" s="16" t="s">
        <v>404</v>
      </c>
      <c r="N215" s="7" t="s">
        <v>83</v>
      </c>
      <c r="O215" s="17">
        <v>28</v>
      </c>
    </row>
    <row r="216" spans="10:15" hidden="1">
      <c r="J216" s="21">
        <v>177</v>
      </c>
      <c r="K216" s="10" t="s">
        <v>234</v>
      </c>
      <c r="L216" s="39">
        <v>502</v>
      </c>
      <c r="M216" s="16" t="s">
        <v>405</v>
      </c>
      <c r="N216" s="7" t="s">
        <v>83</v>
      </c>
      <c r="O216" s="17">
        <v>28</v>
      </c>
    </row>
    <row r="217" spans="10:15" hidden="1">
      <c r="J217" s="21">
        <v>178</v>
      </c>
      <c r="K217" s="10" t="s">
        <v>235</v>
      </c>
      <c r="L217" s="39">
        <v>503</v>
      </c>
      <c r="M217" s="16" t="s">
        <v>406</v>
      </c>
      <c r="N217" s="7" t="s">
        <v>83</v>
      </c>
      <c r="O217" s="17">
        <v>28</v>
      </c>
    </row>
    <row r="218" spans="10:15" hidden="1">
      <c r="J218" s="21">
        <v>179</v>
      </c>
      <c r="K218" s="10" t="s">
        <v>236</v>
      </c>
      <c r="L218" s="39">
        <v>504</v>
      </c>
      <c r="M218" s="16" t="s">
        <v>407</v>
      </c>
      <c r="N218" s="7" t="s">
        <v>83</v>
      </c>
      <c r="O218" s="17">
        <v>28</v>
      </c>
    </row>
    <row r="219" spans="10:15" hidden="1">
      <c r="J219" s="21">
        <v>180</v>
      </c>
      <c r="K219" s="10" t="s">
        <v>237</v>
      </c>
      <c r="L219" s="39">
        <v>505</v>
      </c>
      <c r="M219" s="16" t="s">
        <v>408</v>
      </c>
      <c r="N219" s="7" t="s">
        <v>83</v>
      </c>
      <c r="O219" s="17">
        <v>28</v>
      </c>
    </row>
    <row r="220" spans="10:15" hidden="1">
      <c r="J220" s="21">
        <v>181</v>
      </c>
      <c r="K220" s="10" t="s">
        <v>238</v>
      </c>
      <c r="L220" s="39">
        <v>506</v>
      </c>
      <c r="M220" s="16" t="s">
        <v>409</v>
      </c>
      <c r="N220" s="7" t="s">
        <v>83</v>
      </c>
      <c r="O220" s="17">
        <v>28</v>
      </c>
    </row>
    <row r="221" spans="10:15" hidden="1">
      <c r="J221" s="21">
        <v>182</v>
      </c>
      <c r="K221" s="10" t="s">
        <v>453</v>
      </c>
      <c r="L221" s="39">
        <v>508</v>
      </c>
      <c r="M221" s="16" t="s">
        <v>454</v>
      </c>
      <c r="N221" s="7" t="s">
        <v>83</v>
      </c>
      <c r="O221" s="17">
        <v>28</v>
      </c>
    </row>
    <row r="222" spans="10:15" hidden="1">
      <c r="J222" s="21">
        <v>183</v>
      </c>
      <c r="K222" s="10" t="s">
        <v>239</v>
      </c>
      <c r="L222" s="39">
        <v>509</v>
      </c>
      <c r="M222" s="16" t="s">
        <v>410</v>
      </c>
      <c r="N222" s="7" t="s">
        <v>83</v>
      </c>
      <c r="O222" s="17">
        <v>28</v>
      </c>
    </row>
    <row r="223" spans="10:15" hidden="1">
      <c r="J223" s="21">
        <v>184</v>
      </c>
      <c r="K223" s="10" t="s">
        <v>240</v>
      </c>
      <c r="L223" s="39">
        <v>510</v>
      </c>
      <c r="M223" s="16" t="s">
        <v>411</v>
      </c>
      <c r="N223" s="7" t="s">
        <v>83</v>
      </c>
      <c r="O223" s="17">
        <v>28</v>
      </c>
    </row>
    <row r="224" spans="10:15" hidden="1">
      <c r="J224" s="21">
        <v>185</v>
      </c>
      <c r="K224" s="10" t="s">
        <v>241</v>
      </c>
      <c r="L224" s="39">
        <v>511</v>
      </c>
      <c r="M224" s="16" t="s">
        <v>412</v>
      </c>
      <c r="N224" s="7" t="s">
        <v>83</v>
      </c>
      <c r="O224" s="17">
        <v>28</v>
      </c>
    </row>
    <row r="225" spans="10:15" hidden="1">
      <c r="J225" s="21">
        <v>186</v>
      </c>
      <c r="K225" s="10" t="s">
        <v>242</v>
      </c>
      <c r="L225" s="39">
        <v>512</v>
      </c>
      <c r="M225" s="16" t="s">
        <v>413</v>
      </c>
      <c r="N225" s="7" t="s">
        <v>83</v>
      </c>
      <c r="O225" s="17">
        <v>28</v>
      </c>
    </row>
    <row r="226" spans="10:15" hidden="1">
      <c r="J226" s="21">
        <v>187</v>
      </c>
      <c r="K226" s="10" t="s">
        <v>243</v>
      </c>
      <c r="L226" s="39">
        <v>513</v>
      </c>
      <c r="M226" s="16" t="s">
        <v>414</v>
      </c>
      <c r="N226" s="7" t="s">
        <v>83</v>
      </c>
      <c r="O226" s="17">
        <v>28</v>
      </c>
    </row>
    <row r="227" spans="10:15" hidden="1">
      <c r="J227" s="21">
        <v>188</v>
      </c>
      <c r="K227" s="10" t="s">
        <v>267</v>
      </c>
      <c r="L227" s="39"/>
      <c r="M227" s="16"/>
      <c r="N227" s="7" t="s">
        <v>83</v>
      </c>
      <c r="O227" s="17">
        <v>28</v>
      </c>
    </row>
    <row r="228" spans="10:15" hidden="1">
      <c r="J228" s="21">
        <v>189</v>
      </c>
      <c r="K228" s="10" t="s">
        <v>244</v>
      </c>
      <c r="L228" s="39">
        <v>601</v>
      </c>
      <c r="M228" s="16" t="s">
        <v>415</v>
      </c>
      <c r="N228" s="7" t="s">
        <v>83</v>
      </c>
      <c r="O228" s="17">
        <v>28</v>
      </c>
    </row>
    <row r="229" spans="10:15" hidden="1">
      <c r="J229" s="21">
        <v>190</v>
      </c>
      <c r="K229" s="10" t="s">
        <v>245</v>
      </c>
      <c r="L229" s="39">
        <v>602</v>
      </c>
      <c r="M229" s="16" t="s">
        <v>416</v>
      </c>
      <c r="N229" s="7" t="s">
        <v>83</v>
      </c>
      <c r="O229" s="17">
        <v>28</v>
      </c>
    </row>
    <row r="230" spans="10:15" hidden="1">
      <c r="J230" s="21">
        <v>191</v>
      </c>
      <c r="K230" s="10" t="s">
        <v>246</v>
      </c>
      <c r="L230" s="39">
        <v>603</v>
      </c>
      <c r="M230" s="16" t="s">
        <v>417</v>
      </c>
      <c r="N230" s="7" t="s">
        <v>83</v>
      </c>
      <c r="O230" s="17">
        <v>28</v>
      </c>
    </row>
    <row r="231" spans="10:15" hidden="1">
      <c r="J231" s="21">
        <v>192</v>
      </c>
      <c r="K231" s="10" t="s">
        <v>247</v>
      </c>
      <c r="L231" s="39">
        <v>605</v>
      </c>
      <c r="M231" s="16" t="s">
        <v>418</v>
      </c>
      <c r="N231" s="7" t="s">
        <v>83</v>
      </c>
      <c r="O231" s="17">
        <v>28</v>
      </c>
    </row>
    <row r="232" spans="10:15" hidden="1">
      <c r="J232" s="21">
        <v>193</v>
      </c>
      <c r="K232" s="10" t="s">
        <v>248</v>
      </c>
      <c r="L232" s="39">
        <v>606</v>
      </c>
      <c r="M232" s="16" t="s">
        <v>419</v>
      </c>
      <c r="N232" s="7" t="s">
        <v>83</v>
      </c>
      <c r="O232" s="17">
        <v>28</v>
      </c>
    </row>
    <row r="233" spans="10:15" hidden="1">
      <c r="J233" s="21">
        <v>194</v>
      </c>
      <c r="K233" s="10" t="s">
        <v>249</v>
      </c>
      <c r="L233" s="39">
        <v>607</v>
      </c>
      <c r="M233" s="16" t="s">
        <v>420</v>
      </c>
      <c r="N233" s="7" t="s">
        <v>83</v>
      </c>
      <c r="O233" s="17">
        <v>28</v>
      </c>
    </row>
    <row r="234" spans="10:15" hidden="1">
      <c r="J234" s="21">
        <v>195</v>
      </c>
      <c r="K234" s="10" t="s">
        <v>250</v>
      </c>
      <c r="L234" s="39">
        <v>609</v>
      </c>
      <c r="M234" s="16" t="s">
        <v>421</v>
      </c>
      <c r="N234" s="7" t="s">
        <v>83</v>
      </c>
      <c r="O234" s="17">
        <v>28</v>
      </c>
    </row>
    <row r="235" spans="10:15" hidden="1">
      <c r="J235" s="21">
        <v>196</v>
      </c>
      <c r="K235" s="10" t="s">
        <v>251</v>
      </c>
      <c r="L235" s="39">
        <v>610</v>
      </c>
      <c r="M235" s="16" t="s">
        <v>422</v>
      </c>
      <c r="N235" s="7" t="s">
        <v>83</v>
      </c>
      <c r="O235" s="17">
        <v>28</v>
      </c>
    </row>
    <row r="236" spans="10:15" hidden="1">
      <c r="J236" s="21">
        <v>197</v>
      </c>
      <c r="K236" s="10" t="s">
        <v>252</v>
      </c>
      <c r="L236" s="39">
        <v>611</v>
      </c>
      <c r="M236" s="16" t="s">
        <v>423</v>
      </c>
      <c r="N236" s="7" t="s">
        <v>83</v>
      </c>
      <c r="O236" s="17">
        <v>28</v>
      </c>
    </row>
    <row r="237" spans="10:15" hidden="1">
      <c r="J237" s="21">
        <v>198</v>
      </c>
      <c r="K237" s="10" t="s">
        <v>253</v>
      </c>
      <c r="L237" s="39">
        <v>612</v>
      </c>
      <c r="M237" s="16" t="s">
        <v>424</v>
      </c>
      <c r="N237" s="7" t="s">
        <v>83</v>
      </c>
      <c r="O237" s="17">
        <v>28</v>
      </c>
    </row>
    <row r="238" spans="10:15" hidden="1">
      <c r="J238" s="21">
        <v>199</v>
      </c>
      <c r="K238" s="10" t="s">
        <v>254</v>
      </c>
      <c r="L238" s="39">
        <v>613</v>
      </c>
      <c r="M238" s="16" t="s">
        <v>425</v>
      </c>
      <c r="N238" s="7" t="s">
        <v>83</v>
      </c>
      <c r="O238" s="17">
        <v>28</v>
      </c>
    </row>
    <row r="239" spans="10:15" hidden="1">
      <c r="J239" s="21">
        <v>200</v>
      </c>
      <c r="K239" s="10" t="s">
        <v>255</v>
      </c>
      <c r="L239" s="39">
        <v>614</v>
      </c>
      <c r="M239" s="16" t="s">
        <v>426</v>
      </c>
      <c r="N239" s="7" t="s">
        <v>83</v>
      </c>
      <c r="O239" s="17">
        <v>28</v>
      </c>
    </row>
    <row r="240" spans="10:15" hidden="1">
      <c r="J240" s="21">
        <v>201</v>
      </c>
      <c r="K240" s="10" t="s">
        <v>434</v>
      </c>
      <c r="L240" s="39">
        <v>616</v>
      </c>
      <c r="M240" s="16" t="s">
        <v>444</v>
      </c>
      <c r="N240" s="7" t="s">
        <v>83</v>
      </c>
      <c r="O240" s="17">
        <v>28</v>
      </c>
    </row>
    <row r="241" spans="10:15" hidden="1">
      <c r="J241" s="21">
        <v>202</v>
      </c>
      <c r="K241" s="10" t="s">
        <v>256</v>
      </c>
      <c r="L241" s="39">
        <v>617</v>
      </c>
      <c r="M241" s="16" t="s">
        <v>427</v>
      </c>
      <c r="N241" s="7" t="s">
        <v>83</v>
      </c>
      <c r="O241" s="17">
        <v>28</v>
      </c>
    </row>
    <row r="242" spans="10:15" hidden="1">
      <c r="J242" s="21">
        <v>203</v>
      </c>
      <c r="K242" s="10" t="s">
        <v>268</v>
      </c>
      <c r="L242" s="39"/>
      <c r="M242" s="16"/>
      <c r="N242" s="7" t="s">
        <v>83</v>
      </c>
      <c r="O242" s="17">
        <v>28</v>
      </c>
    </row>
    <row r="243" spans="10:15" hidden="1">
      <c r="J243" s="21">
        <v>204</v>
      </c>
      <c r="K243" s="10" t="s">
        <v>257</v>
      </c>
      <c r="L243" s="39">
        <v>701</v>
      </c>
      <c r="M243" s="16" t="s">
        <v>428</v>
      </c>
      <c r="N243" s="7" t="s">
        <v>83</v>
      </c>
      <c r="O243" s="17">
        <v>28</v>
      </c>
    </row>
    <row r="244" spans="10:15" hidden="1">
      <c r="J244" s="21">
        <v>205</v>
      </c>
      <c r="K244" s="10" t="s">
        <v>258</v>
      </c>
      <c r="L244" s="39">
        <v>702</v>
      </c>
      <c r="M244" s="16" t="s">
        <v>429</v>
      </c>
      <c r="N244" s="7" t="s">
        <v>83</v>
      </c>
      <c r="O244" s="17">
        <v>28</v>
      </c>
    </row>
    <row r="245" spans="10:15" hidden="1">
      <c r="J245" s="21">
        <v>206</v>
      </c>
      <c r="K245" s="10" t="s">
        <v>480</v>
      </c>
      <c r="L245" s="39">
        <v>703</v>
      </c>
      <c r="M245" s="16" t="s">
        <v>485</v>
      </c>
      <c r="N245" s="7" t="s">
        <v>83</v>
      </c>
      <c r="O245" s="17">
        <v>28</v>
      </c>
    </row>
    <row r="246" spans="10:15" hidden="1">
      <c r="J246" s="21">
        <v>207</v>
      </c>
      <c r="K246" s="10" t="s">
        <v>259</v>
      </c>
      <c r="L246" s="39">
        <v>704</v>
      </c>
      <c r="M246" s="16" t="s">
        <v>430</v>
      </c>
      <c r="N246" s="7" t="s">
        <v>83</v>
      </c>
      <c r="O246" s="17">
        <v>28</v>
      </c>
    </row>
    <row r="247" spans="10:15" hidden="1">
      <c r="J247" s="21">
        <v>208</v>
      </c>
      <c r="K247" s="10" t="s">
        <v>260</v>
      </c>
      <c r="L247" s="39">
        <v>706</v>
      </c>
      <c r="M247" s="16" t="s">
        <v>431</v>
      </c>
      <c r="N247" s="7" t="s">
        <v>83</v>
      </c>
      <c r="O247" s="17">
        <v>28</v>
      </c>
    </row>
    <row r="248" spans="10:15" hidden="1">
      <c r="J248" s="21">
        <v>209</v>
      </c>
      <c r="K248" s="10" t="s">
        <v>261</v>
      </c>
      <c r="L248" s="39">
        <v>708</v>
      </c>
      <c r="M248" s="16" t="s">
        <v>432</v>
      </c>
      <c r="N248" s="7" t="s">
        <v>83</v>
      </c>
      <c r="O248" s="17">
        <v>28</v>
      </c>
    </row>
    <row r="249" spans="10:15" hidden="1">
      <c r="J249" s="21">
        <v>210</v>
      </c>
      <c r="K249" s="10" t="s">
        <v>488</v>
      </c>
      <c r="L249" s="39"/>
      <c r="M249" s="16"/>
      <c r="N249" s="7"/>
      <c r="O249" s="17"/>
    </row>
    <row r="250" spans="10:15" hidden="1">
      <c r="J250" s="21">
        <v>211</v>
      </c>
      <c r="K250" s="10" t="s">
        <v>490</v>
      </c>
      <c r="L250" s="39">
        <v>800</v>
      </c>
      <c r="M250" s="103" t="s">
        <v>489</v>
      </c>
      <c r="N250" s="7" t="s">
        <v>83</v>
      </c>
      <c r="O250" s="17">
        <v>28</v>
      </c>
    </row>
  </sheetData>
  <sheetProtection sheet="1" selectLockedCells="1"/>
  <mergeCells count="48">
    <mergeCell ref="A14:B14"/>
    <mergeCell ref="C13:C14"/>
    <mergeCell ref="I14:J14"/>
    <mergeCell ref="E12:I12"/>
    <mergeCell ref="B12:C12"/>
    <mergeCell ref="I13:J13"/>
    <mergeCell ref="Y11:Z11"/>
    <mergeCell ref="X12:AA12"/>
    <mergeCell ref="T12:V12"/>
    <mergeCell ref="K14:R14"/>
    <mergeCell ref="S14:Z14"/>
    <mergeCell ref="L11:O11"/>
    <mergeCell ref="L12:O12"/>
    <mergeCell ref="P11:S11"/>
    <mergeCell ref="P12:S12"/>
    <mergeCell ref="T11:V11"/>
    <mergeCell ref="AA14:AA15"/>
    <mergeCell ref="J12:K12"/>
    <mergeCell ref="B11:D11"/>
    <mergeCell ref="A5:AA5"/>
    <mergeCell ref="X6:Z6"/>
    <mergeCell ref="A4:B4"/>
    <mergeCell ref="A2:B3"/>
    <mergeCell ref="E4:S4"/>
    <mergeCell ref="P9:S9"/>
    <mergeCell ref="F9:O9"/>
    <mergeCell ref="P6:S6"/>
    <mergeCell ref="T6:W6"/>
    <mergeCell ref="K7:L7"/>
    <mergeCell ref="P7:S7"/>
    <mergeCell ref="T7:W7"/>
    <mergeCell ref="J11:K11"/>
    <mergeCell ref="E11:I11"/>
    <mergeCell ref="X7:Z7"/>
    <mergeCell ref="T8:W8"/>
    <mergeCell ref="T9:W9"/>
    <mergeCell ref="P8:S8"/>
    <mergeCell ref="A1:AA1"/>
    <mergeCell ref="C2:D2"/>
    <mergeCell ref="N2:AA2"/>
    <mergeCell ref="C3:D3"/>
    <mergeCell ref="C4:D4"/>
    <mergeCell ref="M7:O7"/>
    <mergeCell ref="B9:C9"/>
    <mergeCell ref="D7:E7"/>
    <mergeCell ref="B7:C7"/>
    <mergeCell ref="F7:J7"/>
    <mergeCell ref="D9:E9"/>
  </mergeCells>
  <phoneticPr fontId="2"/>
  <conditionalFormatting sqref="F7:H7 P7 T7 B9 D9 F9:H9 P9 T9 Y11 W11:W12 D12 D14:F14">
    <cfRule type="expression" dxfId="4" priority="12" stopIfTrue="1">
      <formula>IF(B7="",TRUE,FALSE)</formula>
    </cfRule>
  </conditionalFormatting>
  <conditionalFormatting sqref="K16:K39 S16:S39">
    <cfRule type="expression" dxfId="3" priority="14" stopIfTrue="1">
      <formula>IF(AND(K16="",#REF!=""),TRUE,FALSE)</formula>
    </cfRule>
  </conditionalFormatting>
  <dataValidations xWindow="170" yWindow="369" count="18">
    <dataValidation imeMode="hiragana" allowBlank="1" showInputMessage="1" showErrorMessage="1" sqref="T13 D12 E11:H12 P7 F9:H9 D9 T11 T7 J11 B12 L13 W12 W16:W39 O16:O39 C16:D39" xr:uid="{A96D8BFF-F840-4765-99DF-7729CA366245}"/>
    <dataValidation imeMode="halfKatakana" allowBlank="1" showInputMessage="1" showErrorMessage="1" sqref="K7 E16:F39" xr:uid="{7CA2DE60-80E4-4597-A452-B1F6B99A17B6}"/>
    <dataValidation imeMode="off" allowBlank="1" showInputMessage="1" showErrorMessage="1" sqref="P9 T9 G16:H39" xr:uid="{468D424A-934D-4947-921F-2D9512DAA392}"/>
    <dataValidation type="list" imeMode="off" allowBlank="1" showInputMessage="1" showErrorMessage="1" promptTitle="種目" prompt="▼をクリックし種目選択" sqref="A27:A39" xr:uid="{595C4AB3-E33D-403A-9D43-B19680A73091}">
      <formula1>$A$46:$A$51</formula1>
    </dataValidation>
    <dataValidation type="list" allowBlank="1" showInputMessage="1" showErrorMessage="1" sqref="S16:S39 K16:K39" xr:uid="{62169CA1-2CB2-4EFF-A1C4-E6B0BF870A16}">
      <formula1>$C$43:$C$47</formula1>
    </dataValidation>
    <dataValidation type="textLength" imeMode="off" allowBlank="1" showInputMessage="1" showErrorMessage="1" sqref="T16:V39 L16:N39" xr:uid="{EABAEF9E-2E37-4DA5-A619-B7FBF72B750A}">
      <formula1>1</formula1>
      <formula2>2</formula2>
    </dataValidation>
    <dataValidation type="list" imeMode="off" allowBlank="1" showInputMessage="1" showErrorMessage="1" sqref="Z16:Z39 R16:R39" xr:uid="{050F39FF-7EB2-41E2-891E-18600DB5DFF0}">
      <formula1>$A$67:$A$97</formula1>
    </dataValidation>
    <dataValidation type="list" imeMode="off" allowBlank="1" showInputMessage="1" showErrorMessage="1" sqref="W11 Q16:Q39 Y16:Y39" xr:uid="{EA93B01F-1CE9-41E1-A518-BBD53B69E6DE}">
      <formula1>$A$53:$A$64</formula1>
    </dataValidation>
    <dataValidation type="list" imeMode="off" allowBlank="1" showInputMessage="1" showErrorMessage="1" sqref="X16:X39 P16:P39" xr:uid="{0D078BA1-491A-44F1-A401-4ECF408FE7A4}">
      <formula1>$A$49:$A$50</formula1>
    </dataValidation>
    <dataValidation type="whole" imeMode="halfAlpha" allowBlank="1" showInputMessage="1" showErrorMessage="1" sqref="B9:C9" xr:uid="{97D2B3C5-92B0-438A-9FBF-AF8FF1475C2F}">
      <formula1>1000000</formula1>
      <formula2>9999999</formula2>
    </dataValidation>
    <dataValidation type="list" allowBlank="1" showInputMessage="1" showErrorMessage="1" sqref="Y11:Z11" xr:uid="{37E607BB-BA4A-4408-8EAB-F5A3951ECFB2}">
      <formula1>$A$67:$A$97</formula1>
    </dataValidation>
    <dataValidation type="whole" imeMode="off" allowBlank="1" showInputMessage="1" showErrorMessage="1" sqref="I16:I39" xr:uid="{FC5367A0-FDB4-4998-A2E6-D9257DF98D89}">
      <formula1>1</formula1>
      <formula2>4</formula2>
    </dataValidation>
    <dataValidation type="whole" imeMode="off" allowBlank="1" showInputMessage="1" showErrorMessage="1" sqref="B16:B39" xr:uid="{632E294D-ECBA-4EF4-A4D7-BEB8CD0A1BA9}">
      <formula1>101</formula1>
      <formula2>9999</formula2>
    </dataValidation>
    <dataValidation type="whole" imeMode="off" allowBlank="1" showInputMessage="1" showErrorMessage="1" sqref="F14" xr:uid="{63AC25C9-5176-4481-B2AF-AE714D0D6B2A}">
      <formula1>0</formula1>
      <formula2>99</formula2>
    </dataValidation>
    <dataValidation type="whole" imeMode="off" allowBlank="1" showInputMessage="1" showErrorMessage="1" sqref="E14" xr:uid="{8172992B-0B43-402D-A28A-0CF9EDCD4359}">
      <formula1>0</formula1>
      <formula2>59</formula2>
    </dataValidation>
    <dataValidation type="whole" imeMode="off" allowBlank="1" showInputMessage="1" showErrorMessage="1" sqref="D14" xr:uid="{6897F61F-6A37-4092-8641-E6A8CF7B1399}">
      <formula1>3</formula1>
      <formula2>4</formula2>
    </dataValidation>
    <dataValidation type="list" imeMode="on" allowBlank="1" showInputMessage="1" showErrorMessage="1" promptTitle="所属名（学校名）" prompt="▼リストより選択してください_x000a_定通制高校は 定通［　］_x000a_を選択し手書きで_x000a_高名・フリガナを記入" sqref="F7:J7" xr:uid="{85AE024A-F495-4AF7-8857-FD8C79FCDD53}">
      <formula1>$K$43:$K$250</formula1>
    </dataValidation>
    <dataValidation type="list" imeMode="disabled" allowBlank="1" showInputMessage="1" showErrorMessage="1" sqref="J16:J39" xr:uid="{2C03B8F2-7442-4B59-B7EA-C2C56D7DF840}">
      <formula1>$A$43:$A$46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3" fitToHeight="2" orientation="landscape" r:id="rId1"/>
  <headerFooter alignWithMargins="0"/>
  <rowBreaks count="1" manualBreakCount="1">
    <brk id="30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1322-4DB3-4A13-B7A3-F77487165103}">
  <sheetPr codeName="Sheet5">
    <tabColor rgb="FFFF66FF"/>
  </sheetPr>
  <dimension ref="A1:AM370"/>
  <sheetViews>
    <sheetView showGridLines="0" showRowColHeaders="0" view="pageBreakPreview" zoomScaleNormal="100" zoomScaleSheetLayoutView="100" workbookViewId="0">
      <selection activeCell="E14" sqref="E14"/>
    </sheetView>
  </sheetViews>
  <sheetFormatPr defaultColWidth="9" defaultRowHeight="13.2"/>
  <cols>
    <col min="1" max="1" width="12.6640625" style="4" customWidth="1"/>
    <col min="2" max="2" width="7" style="4" customWidth="1"/>
    <col min="3" max="8" width="11" style="4" customWidth="1"/>
    <col min="9" max="9" width="4.44140625" style="4" customWidth="1"/>
    <col min="10" max="10" width="6.44140625" style="4" customWidth="1"/>
    <col min="11" max="11" width="13.88671875" style="4" bestFit="1" customWidth="1"/>
    <col min="12" max="14" width="3.6640625" style="4" customWidth="1"/>
    <col min="15" max="15" width="16.6640625" style="4" customWidth="1"/>
    <col min="16" max="18" width="3.6640625" style="4" customWidth="1"/>
    <col min="19" max="19" width="10.77734375" style="4" customWidth="1"/>
    <col min="20" max="22" width="2.77734375" style="4" customWidth="1"/>
    <col min="23" max="23" width="10.77734375" style="4" customWidth="1"/>
    <col min="24" max="26" width="2.77734375" style="4" customWidth="1"/>
    <col min="27" max="27" width="5.77734375" style="4" customWidth="1"/>
    <col min="28" max="28" width="9" style="4" hidden="1" customWidth="1"/>
    <col min="29" max="29" width="8.44140625" style="4" hidden="1" customWidth="1"/>
    <col min="30" max="30" width="10.44140625" style="4" hidden="1" customWidth="1"/>
    <col min="31" max="31" width="13.88671875" style="4" hidden="1" customWidth="1"/>
    <col min="32" max="32" width="11.21875" style="4" hidden="1" customWidth="1"/>
    <col min="33" max="33" width="12.77734375" style="4" hidden="1" customWidth="1"/>
    <col min="34" max="36" width="10.44140625" style="4" hidden="1" customWidth="1"/>
    <col min="37" max="38" width="15" style="4" hidden="1" customWidth="1"/>
    <col min="39" max="39" width="10.5546875" style="4" hidden="1" customWidth="1"/>
    <col min="40" max="16384" width="9" style="4"/>
  </cols>
  <sheetData>
    <row r="1" spans="1:39" ht="50.1" customHeight="1">
      <c r="A1" s="216" t="s">
        <v>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</row>
    <row r="2" spans="1:39" ht="15" customHeight="1">
      <c r="A2" s="229" t="s">
        <v>75</v>
      </c>
      <c r="B2" s="229"/>
      <c r="C2" s="218" t="s">
        <v>50</v>
      </c>
      <c r="D2" s="218"/>
      <c r="N2" s="219" t="s">
        <v>9</v>
      </c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1:39" ht="15" customHeight="1">
      <c r="A3" s="229"/>
      <c r="B3" s="229"/>
      <c r="C3" s="220" t="s">
        <v>10</v>
      </c>
      <c r="D3" s="220"/>
    </row>
    <row r="4" spans="1:39" ht="45" customHeight="1">
      <c r="A4" s="289" t="s">
        <v>68</v>
      </c>
      <c r="B4" s="289"/>
      <c r="C4" s="221"/>
      <c r="D4" s="221"/>
      <c r="E4" s="230" t="str">
        <f>男子申込!E4</f>
        <v>2026 第74回兵庫リレーカーニバル申込書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39" ht="23.4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</row>
    <row r="6" spans="1:39">
      <c r="P6" s="235" t="s">
        <v>0</v>
      </c>
      <c r="Q6" s="236"/>
      <c r="R6" s="236"/>
      <c r="S6" s="237"/>
      <c r="T6" s="235" t="s">
        <v>1</v>
      </c>
      <c r="U6" s="236"/>
      <c r="V6" s="236"/>
      <c r="W6" s="237"/>
      <c r="X6" s="176"/>
      <c r="AB6" s="43" t="s">
        <v>42</v>
      </c>
    </row>
    <row r="7" spans="1:39" ht="30" customHeight="1">
      <c r="A7" s="46" t="s">
        <v>58</v>
      </c>
      <c r="B7" s="252" t="str">
        <f>IF(男子申込!B7="","",男子申込!B7)</f>
        <v/>
      </c>
      <c r="C7" s="253"/>
      <c r="D7" s="251" t="s">
        <v>40</v>
      </c>
      <c r="E7" s="251"/>
      <c r="F7" s="238" t="str">
        <f>IF(男子申込!F7="","",男子申込!F7)</f>
        <v/>
      </c>
      <c r="G7" s="296"/>
      <c r="H7" s="296"/>
      <c r="I7" s="296"/>
      <c r="J7" s="239"/>
      <c r="K7" s="238" t="str">
        <f>IF(男子申込!K7="","",男子申込!K7)</f>
        <v/>
      </c>
      <c r="L7" s="239"/>
      <c r="M7" s="246" t="s">
        <v>57</v>
      </c>
      <c r="N7" s="247"/>
      <c r="O7" s="248"/>
      <c r="P7" s="294" t="str">
        <f>IF(男子申込!P7="","",男子申込!P7)</f>
        <v/>
      </c>
      <c r="Q7" s="295"/>
      <c r="R7" s="295"/>
      <c r="S7" s="295"/>
      <c r="T7" s="290" t="str">
        <f>IF(男子申込!T7="","",男子申込!T7)</f>
        <v/>
      </c>
      <c r="U7" s="291"/>
      <c r="V7" s="291"/>
      <c r="W7" s="292"/>
      <c r="X7" s="176"/>
      <c r="AB7" s="44" t="str">
        <f>IF(男子申込!AB7="","",男子申込!AB7)</f>
        <v/>
      </c>
    </row>
    <row r="8" spans="1:39" ht="13.5" customHeight="1">
      <c r="J8" s="55"/>
      <c r="K8" s="55"/>
      <c r="L8" s="55"/>
      <c r="M8" s="55"/>
      <c r="N8" s="55"/>
      <c r="O8" s="55"/>
      <c r="P8" s="213" t="s">
        <v>12</v>
      </c>
      <c r="Q8" s="214"/>
      <c r="R8" s="214"/>
      <c r="S8" s="215"/>
      <c r="T8" s="207" t="s">
        <v>11</v>
      </c>
      <c r="U8" s="208"/>
      <c r="V8" s="208"/>
      <c r="W8" s="209"/>
      <c r="X8" s="176"/>
      <c r="AA8" s="43"/>
    </row>
    <row r="9" spans="1:39" ht="30" customHeight="1">
      <c r="A9" s="45" t="s">
        <v>34</v>
      </c>
      <c r="B9" s="297" t="str">
        <f>IF(男子申込!B9="","",男子申込!B9)</f>
        <v/>
      </c>
      <c r="C9" s="298"/>
      <c r="D9" s="257" t="s">
        <v>59</v>
      </c>
      <c r="E9" s="258"/>
      <c r="F9" s="286" t="str">
        <f>IF(男子申込!F9="","",男子申込!F9)</f>
        <v/>
      </c>
      <c r="G9" s="287"/>
      <c r="H9" s="287"/>
      <c r="I9" s="287"/>
      <c r="J9" s="287"/>
      <c r="K9" s="287"/>
      <c r="L9" s="287"/>
      <c r="M9" s="287"/>
      <c r="N9" s="287"/>
      <c r="O9" s="288"/>
      <c r="P9" s="257" t="str">
        <f>IF(男子申込!P9="","",男子申込!P9)</f>
        <v/>
      </c>
      <c r="Q9" s="293"/>
      <c r="R9" s="293"/>
      <c r="S9" s="258"/>
      <c r="T9" s="257" t="str">
        <f>IF(男子申込!T9="","",男子申込!T9)</f>
        <v/>
      </c>
      <c r="U9" s="293"/>
      <c r="V9" s="293"/>
      <c r="W9" s="258"/>
      <c r="X9" s="176"/>
    </row>
    <row r="11" spans="1:39" ht="30" customHeight="1">
      <c r="A11" s="101"/>
      <c r="B11" s="222" t="s">
        <v>33</v>
      </c>
      <c r="C11" s="223"/>
      <c r="D11" s="224"/>
      <c r="E11" s="268" t="s">
        <v>509</v>
      </c>
      <c r="F11" s="268"/>
      <c r="G11" s="268"/>
      <c r="H11" s="268"/>
      <c r="I11" s="268"/>
      <c r="J11" s="244" t="s">
        <v>526</v>
      </c>
      <c r="K11" s="221"/>
      <c r="L11" s="268" t="s">
        <v>70</v>
      </c>
      <c r="M11" s="268"/>
      <c r="N11" s="268"/>
      <c r="O11" s="268"/>
      <c r="P11" s="270" t="s">
        <v>60</v>
      </c>
      <c r="Q11" s="270"/>
      <c r="R11" s="270"/>
      <c r="S11" s="270"/>
      <c r="T11" s="268" t="s">
        <v>61</v>
      </c>
      <c r="U11" s="268"/>
      <c r="V11" s="268"/>
      <c r="W11" s="56">
        <f>IF(男子申込!W11="","",男子申込!W11)</f>
        <v>3</v>
      </c>
      <c r="X11" s="158" t="s">
        <v>62</v>
      </c>
      <c r="Y11" s="291" t="str">
        <f>IF(男子申込!Y11="","",男子申込!Y11)</f>
        <v/>
      </c>
      <c r="Z11" s="291"/>
      <c r="AA11" s="159" t="s">
        <v>63</v>
      </c>
    </row>
    <row r="12" spans="1:39" ht="30" customHeight="1">
      <c r="A12" s="24"/>
      <c r="B12" s="278" t="s">
        <v>69</v>
      </c>
      <c r="C12" s="278"/>
      <c r="D12" s="24">
        <f>COUNT(AB16:AB39)</f>
        <v>0</v>
      </c>
      <c r="E12" s="279">
        <f>COUNTA(K16:K39,S16:S39)</f>
        <v>0</v>
      </c>
      <c r="F12" s="279"/>
      <c r="G12" s="279"/>
      <c r="H12" s="279"/>
      <c r="I12" s="279"/>
      <c r="J12" s="274">
        <f>IF(COUNTIF(J16:J43,"A")&gt;=4,1,0)+IF(COUNTIF(J16:J43,"B")&gt;=4,1,0)+IF(COUNTIF(J16:J43,"C")&gt;=4,1,0)+IF(COUNTIF(J16:J43,"D")&gt;=4,1,0)</f>
        <v>0</v>
      </c>
      <c r="K12" s="274"/>
      <c r="L12" s="269">
        <f>E12*1400+IF(J12=1,5000,IF(J12=2,7500,IF(J12=3,10000,IF(J12=4,12500,0))))</f>
        <v>0</v>
      </c>
      <c r="M12" s="269"/>
      <c r="N12" s="269"/>
      <c r="O12" s="269"/>
      <c r="P12" s="271">
        <f>L12+男子申込!L12</f>
        <v>0</v>
      </c>
      <c r="Q12" s="271"/>
      <c r="R12" s="271"/>
      <c r="S12" s="271"/>
      <c r="T12" s="305" t="s">
        <v>65</v>
      </c>
      <c r="U12" s="305"/>
      <c r="V12" s="305"/>
      <c r="W12" s="127" t="str">
        <f>IF(男子申込!W12="","",男子申込!W12)</f>
        <v/>
      </c>
      <c r="X12" s="259" t="s">
        <v>64</v>
      </c>
      <c r="Y12" s="259"/>
      <c r="Z12" s="259"/>
      <c r="AA12" s="260"/>
    </row>
    <row r="13" spans="1:39" ht="13.5" customHeight="1">
      <c r="C13" s="282" t="s">
        <v>534</v>
      </c>
      <c r="D13" s="96" t="s">
        <v>2</v>
      </c>
      <c r="E13" s="97" t="s">
        <v>87</v>
      </c>
      <c r="F13" s="97" t="s">
        <v>88</v>
      </c>
      <c r="G13" s="156"/>
      <c r="H13" s="157"/>
      <c r="I13" s="284" t="s">
        <v>89</v>
      </c>
      <c r="J13" s="285"/>
      <c r="K13" s="23"/>
      <c r="L13" s="47"/>
      <c r="M13" s="12"/>
      <c r="N13" s="12"/>
      <c r="O13" s="12"/>
      <c r="P13" s="12"/>
      <c r="Q13" s="12"/>
      <c r="R13" s="12"/>
      <c r="S13" s="23"/>
      <c r="T13" s="13"/>
      <c r="U13" s="11"/>
      <c r="V13" s="11"/>
      <c r="W13" s="11"/>
      <c r="X13" s="11"/>
      <c r="Y13" s="11"/>
      <c r="Z13" s="11"/>
      <c r="AA13" s="11"/>
    </row>
    <row r="14" spans="1:39" ht="30" customHeight="1" thickBot="1">
      <c r="A14" s="275" t="s">
        <v>90</v>
      </c>
      <c r="B14" s="275"/>
      <c r="C14" s="283"/>
      <c r="D14" s="24">
        <v>0</v>
      </c>
      <c r="E14" s="95"/>
      <c r="F14" s="95"/>
      <c r="G14" s="155"/>
      <c r="H14" s="175"/>
      <c r="I14" s="278" t="str">
        <f>RIGHT(FIXED((D14*10000+E14*100+F14)/100000,5),5)</f>
        <v>00000</v>
      </c>
      <c r="J14" s="278"/>
      <c r="K14" s="299" t="s">
        <v>536</v>
      </c>
      <c r="L14" s="300"/>
      <c r="M14" s="300"/>
      <c r="N14" s="300"/>
      <c r="O14" s="300"/>
      <c r="P14" s="300"/>
      <c r="Q14" s="300"/>
      <c r="R14" s="301"/>
      <c r="S14" s="302"/>
      <c r="T14" s="303"/>
      <c r="U14" s="303"/>
      <c r="V14" s="303"/>
      <c r="W14" s="303"/>
      <c r="X14" s="303"/>
      <c r="Y14" s="303"/>
      <c r="Z14" s="304"/>
      <c r="AA14" s="306" t="s">
        <v>13</v>
      </c>
      <c r="AD14" s="4" t="s">
        <v>14</v>
      </c>
    </row>
    <row r="15" spans="1:39" ht="26.4">
      <c r="A15" s="63" t="s">
        <v>51</v>
      </c>
      <c r="B15" s="152" t="s">
        <v>76</v>
      </c>
      <c r="C15" s="167" t="s">
        <v>56</v>
      </c>
      <c r="D15" s="167" t="s">
        <v>1</v>
      </c>
      <c r="E15" s="152" t="s">
        <v>505</v>
      </c>
      <c r="F15" s="152" t="s">
        <v>506</v>
      </c>
      <c r="G15" s="152" t="s">
        <v>504</v>
      </c>
      <c r="H15" s="152" t="s">
        <v>507</v>
      </c>
      <c r="I15" s="151" t="s">
        <v>498</v>
      </c>
      <c r="J15" s="154" t="s">
        <v>45</v>
      </c>
      <c r="K15" s="168" t="s">
        <v>18</v>
      </c>
      <c r="L15" s="169" t="s">
        <v>2</v>
      </c>
      <c r="M15" s="64" t="s">
        <v>510</v>
      </c>
      <c r="N15" s="65" t="s">
        <v>54</v>
      </c>
      <c r="O15" s="170" t="s">
        <v>49</v>
      </c>
      <c r="P15" s="171" t="s">
        <v>46</v>
      </c>
      <c r="Q15" s="171" t="s">
        <v>47</v>
      </c>
      <c r="R15" s="172" t="s">
        <v>48</v>
      </c>
      <c r="S15" s="128"/>
      <c r="T15" s="129"/>
      <c r="U15" s="130"/>
      <c r="V15" s="131"/>
      <c r="W15" s="132"/>
      <c r="X15" s="133"/>
      <c r="Y15" s="133"/>
      <c r="Z15" s="134"/>
      <c r="AA15" s="307"/>
      <c r="AD15" s="25" t="s">
        <v>28</v>
      </c>
      <c r="AE15" s="26" t="s">
        <v>26</v>
      </c>
      <c r="AF15" s="26" t="s">
        <v>27</v>
      </c>
      <c r="AG15" s="26" t="s">
        <v>508</v>
      </c>
      <c r="AH15" s="26" t="s">
        <v>25</v>
      </c>
      <c r="AI15" s="26" t="s">
        <v>29</v>
      </c>
      <c r="AJ15" s="26" t="s">
        <v>30</v>
      </c>
      <c r="AK15" s="26" t="s">
        <v>31</v>
      </c>
      <c r="AL15" s="26" t="s">
        <v>32</v>
      </c>
      <c r="AM15" s="27" t="s">
        <v>39</v>
      </c>
    </row>
    <row r="16" spans="1:39" ht="30" customHeight="1">
      <c r="A16" s="68"/>
      <c r="B16" s="77"/>
      <c r="C16" s="173"/>
      <c r="D16" s="173"/>
      <c r="E16" s="173"/>
      <c r="F16" s="173"/>
      <c r="G16" s="173"/>
      <c r="H16" s="173"/>
      <c r="I16" s="77"/>
      <c r="J16" s="78"/>
      <c r="K16" s="79"/>
      <c r="L16" s="80"/>
      <c r="M16" s="80"/>
      <c r="N16" s="81"/>
      <c r="O16" s="105"/>
      <c r="P16" s="82"/>
      <c r="Q16" s="82"/>
      <c r="R16" s="81"/>
      <c r="S16" s="135"/>
      <c r="T16" s="136"/>
      <c r="U16" s="136"/>
      <c r="V16" s="137"/>
      <c r="W16" s="138"/>
      <c r="X16" s="139"/>
      <c r="Y16" s="139"/>
      <c r="Z16" s="137"/>
      <c r="AA16" s="66" t="str">
        <f>IF(AE16="","",COUNTA(K16,S16))</f>
        <v/>
      </c>
      <c r="AB16" s="22" t="str">
        <f>IF(AA16="","",VALUE(AA16&amp;I16))</f>
        <v/>
      </c>
      <c r="AC16" s="22" t="b">
        <f>IF(J16&lt;&gt;"",J16&amp;COUNTIF(J16,J16))</f>
        <v>0</v>
      </c>
      <c r="AD16" s="28" t="str">
        <f>IF(C16="","",228400000+$B$7*100+MOD(B16,100))</f>
        <v/>
      </c>
      <c r="AE16" s="8" t="str">
        <f>IF(C16="","",IF(LENB(C16)+LENB(D16)&gt;=10,C16&amp;D16,IF(LENB(C16)+LENB(D16)&gt;=8,C16&amp;"  "&amp;D16,IF(LENB(C16)+LENB(D16)&gt;=6,C16&amp;"    "&amp;D16,C16&amp;"      "&amp;D16)))&amp;IF(I16="","",IF(LENB(I16)&gt;=2,I16,"("&amp;I16&amp;")")))</f>
        <v/>
      </c>
      <c r="AF16" s="9" t="str">
        <f t="shared" ref="AF16:AF39" si="0">IF(AND(E16="",F16=""),"",ASC(E16)&amp;" "&amp;ASC(F16))</f>
        <v/>
      </c>
      <c r="AG16" s="9" t="str">
        <f>IF(AND(G16="",H16=""),"",UPPER(ASC(G16))&amp;" "&amp;PROPER(ASC(H16)))</f>
        <v/>
      </c>
      <c r="AH16" s="9" t="str">
        <f t="shared" ref="AH16:AH39" si="1">IF(C16="","",VALUE(LEFT(AD16,1)))</f>
        <v/>
      </c>
      <c r="AI16" s="9" t="str">
        <f t="shared" ref="AI16:AI39" si="2">IF(C16="","",$AB$7)</f>
        <v/>
      </c>
      <c r="AJ16" s="8" t="str">
        <f t="shared" ref="AJ16:AJ39" si="3">IF(AE16="","",284000+$B$7)</f>
        <v/>
      </c>
      <c r="AK16" s="8"/>
      <c r="AL16" s="8" t="str">
        <f t="shared" ref="AL16:AL39" si="4">IF(K16="","",VLOOKUP(K16,$C$43:$E$47,2,FALSE)&amp;" "&amp;RIGHT(FIXED(VALUE(L16&amp;M16&amp;IF(LENB(N16)=1,N16&amp;"0",N16))/VLOOKUP(K16,$C$43:$E$47,3,FALSE),VLOOKUP(K16,$C$43:$F$47,4,FALSE)),VLOOKUP(K16,$C$43:$F$47,4,FALSE)))</f>
        <v/>
      </c>
      <c r="AM16" s="29" t="str">
        <f t="shared" ref="AM16:AM39" si="5">IF(S16="","",VLOOKUP(S16,$C$43:$E$47,2,FALSE)&amp;" "&amp;RIGHT(FIXED(VALUE(T16&amp;U16&amp;IF(LENB(V16)=1,V16&amp;"0",V16))/VLOOKUP(S16,$C$43:$E$47,3,FALSE),VLOOKUP(S16,$C$43:$F$47,4,FALSE)),VLOOKUP(S16,$C$43:$F$47,4,FALSE)))</f>
        <v/>
      </c>
    </row>
    <row r="17" spans="1:39" ht="30" customHeight="1">
      <c r="A17" s="69"/>
      <c r="B17" s="48"/>
      <c r="C17" s="174"/>
      <c r="D17" s="174"/>
      <c r="E17" s="174"/>
      <c r="F17" s="174"/>
      <c r="G17" s="174"/>
      <c r="H17" s="174"/>
      <c r="I17" s="48"/>
      <c r="J17" s="54"/>
      <c r="K17" s="83"/>
      <c r="L17" s="84"/>
      <c r="M17" s="84"/>
      <c r="N17" s="85"/>
      <c r="O17" s="106"/>
      <c r="P17" s="86"/>
      <c r="Q17" s="86"/>
      <c r="R17" s="85"/>
      <c r="S17" s="140"/>
      <c r="T17" s="141"/>
      <c r="U17" s="141"/>
      <c r="V17" s="142"/>
      <c r="W17" s="143"/>
      <c r="X17" s="144"/>
      <c r="Y17" s="144"/>
      <c r="Z17" s="142"/>
      <c r="AA17" s="67" t="str">
        <f t="shared" ref="AA17:AA39" si="6">IF(AE17="","",COUNTA(K17,S17))</f>
        <v/>
      </c>
      <c r="AB17" s="22" t="str">
        <f t="shared" ref="AB17:AB39" si="7">IF(AA17="","",VALUE(AA17&amp;I17))</f>
        <v/>
      </c>
      <c r="AC17" s="22" t="b">
        <f>IF(J17&lt;&gt;"",J17&amp;COUNTIF(J16:J17,J17))</f>
        <v>0</v>
      </c>
      <c r="AD17" s="28" t="str">
        <f t="shared" ref="AD17:AD39" si="8">IF(C17="","",228400000+$B$7*100+MOD(B17,100))</f>
        <v/>
      </c>
      <c r="AE17" s="8" t="str">
        <f t="shared" ref="AE17:AE39" si="9">IF(C17="","",IF(LENB(C17)+LENB(D17)&gt;=10,C17&amp;D17,IF(LENB(C17)+LENB(D17)&gt;=8,C17&amp;"  "&amp;D17,IF(LENB(C17)+LENB(D17)&gt;=6,C17&amp;"    "&amp;D17,C17&amp;"      "&amp;D17)))&amp;IF(I17="","",IF(LENB(I17)&gt;=2,I17,"("&amp;I17&amp;")")))</f>
        <v/>
      </c>
      <c r="AF17" s="9" t="str">
        <f t="shared" si="0"/>
        <v/>
      </c>
      <c r="AG17" s="9" t="str">
        <f t="shared" ref="AG17:AG39" si="10">IF(AND(G17="",H17=""),"",UPPER(ASC(G17))&amp;" "&amp;PROPER(ASC(H17)))</f>
        <v/>
      </c>
      <c r="AH17" s="9" t="str">
        <f t="shared" si="1"/>
        <v/>
      </c>
      <c r="AI17" s="9" t="str">
        <f t="shared" si="2"/>
        <v/>
      </c>
      <c r="AJ17" s="8" t="str">
        <f t="shared" si="3"/>
        <v/>
      </c>
      <c r="AK17" s="8"/>
      <c r="AL17" s="8" t="str">
        <f t="shared" si="4"/>
        <v/>
      </c>
      <c r="AM17" s="29" t="str">
        <f t="shared" si="5"/>
        <v/>
      </c>
    </row>
    <row r="18" spans="1:39" ht="30" customHeight="1">
      <c r="A18" s="69"/>
      <c r="B18" s="48"/>
      <c r="C18" s="174"/>
      <c r="D18" s="174"/>
      <c r="E18" s="174"/>
      <c r="F18" s="174"/>
      <c r="G18" s="174"/>
      <c r="H18" s="174"/>
      <c r="I18" s="48"/>
      <c r="J18" s="54"/>
      <c r="K18" s="83"/>
      <c r="L18" s="84"/>
      <c r="M18" s="84"/>
      <c r="N18" s="85"/>
      <c r="O18" s="106"/>
      <c r="P18" s="86"/>
      <c r="Q18" s="86"/>
      <c r="R18" s="85"/>
      <c r="S18" s="140"/>
      <c r="T18" s="141"/>
      <c r="U18" s="141"/>
      <c r="V18" s="142"/>
      <c r="W18" s="143"/>
      <c r="X18" s="144"/>
      <c r="Y18" s="144"/>
      <c r="Z18" s="142"/>
      <c r="AA18" s="67" t="str">
        <f t="shared" si="6"/>
        <v/>
      </c>
      <c r="AB18" s="22" t="str">
        <f t="shared" si="7"/>
        <v/>
      </c>
      <c r="AC18" s="22" t="b">
        <f>IF(J18&lt;&gt;"",J18&amp;COUNTIF(J16:J18,J18))</f>
        <v>0</v>
      </c>
      <c r="AD18" s="28" t="str">
        <f t="shared" si="8"/>
        <v/>
      </c>
      <c r="AE18" s="8" t="str">
        <f t="shared" si="9"/>
        <v/>
      </c>
      <c r="AF18" s="9" t="str">
        <f t="shared" si="0"/>
        <v/>
      </c>
      <c r="AG18" s="9" t="str">
        <f t="shared" si="10"/>
        <v/>
      </c>
      <c r="AH18" s="9" t="str">
        <f t="shared" si="1"/>
        <v/>
      </c>
      <c r="AI18" s="9" t="str">
        <f t="shared" si="2"/>
        <v/>
      </c>
      <c r="AJ18" s="8" t="str">
        <f t="shared" si="3"/>
        <v/>
      </c>
      <c r="AK18" s="8"/>
      <c r="AL18" s="8" t="str">
        <f t="shared" si="4"/>
        <v/>
      </c>
      <c r="AM18" s="29" t="str">
        <f t="shared" si="5"/>
        <v/>
      </c>
    </row>
    <row r="19" spans="1:39" ht="30" customHeight="1">
      <c r="A19" s="69"/>
      <c r="B19" s="48"/>
      <c r="C19" s="174"/>
      <c r="D19" s="174"/>
      <c r="E19" s="174"/>
      <c r="F19" s="174"/>
      <c r="G19" s="174"/>
      <c r="H19" s="174"/>
      <c r="I19" s="48"/>
      <c r="J19" s="54"/>
      <c r="K19" s="83"/>
      <c r="L19" s="84"/>
      <c r="M19" s="84"/>
      <c r="N19" s="85"/>
      <c r="O19" s="106"/>
      <c r="P19" s="86"/>
      <c r="Q19" s="86"/>
      <c r="R19" s="85"/>
      <c r="S19" s="140"/>
      <c r="T19" s="141"/>
      <c r="U19" s="141"/>
      <c r="V19" s="142"/>
      <c r="W19" s="143"/>
      <c r="X19" s="144"/>
      <c r="Y19" s="144"/>
      <c r="Z19" s="142"/>
      <c r="AA19" s="67" t="str">
        <f t="shared" si="6"/>
        <v/>
      </c>
      <c r="AB19" s="22" t="str">
        <f t="shared" si="7"/>
        <v/>
      </c>
      <c r="AC19" s="22" t="b">
        <f>IF(J19&lt;&gt;"",J19&amp;COUNTIF(J16:J19,J19))</f>
        <v>0</v>
      </c>
      <c r="AD19" s="28" t="str">
        <f t="shared" si="8"/>
        <v/>
      </c>
      <c r="AE19" s="8" t="str">
        <f t="shared" si="9"/>
        <v/>
      </c>
      <c r="AF19" s="9" t="str">
        <f t="shared" si="0"/>
        <v/>
      </c>
      <c r="AG19" s="9" t="str">
        <f t="shared" si="10"/>
        <v/>
      </c>
      <c r="AH19" s="9" t="str">
        <f t="shared" si="1"/>
        <v/>
      </c>
      <c r="AI19" s="9" t="str">
        <f t="shared" si="2"/>
        <v/>
      </c>
      <c r="AJ19" s="8" t="str">
        <f t="shared" si="3"/>
        <v/>
      </c>
      <c r="AK19" s="8"/>
      <c r="AL19" s="8" t="str">
        <f t="shared" si="4"/>
        <v/>
      </c>
      <c r="AM19" s="29" t="str">
        <f t="shared" si="5"/>
        <v/>
      </c>
    </row>
    <row r="20" spans="1:39" ht="30" customHeight="1">
      <c r="A20" s="69"/>
      <c r="B20" s="48"/>
      <c r="C20" s="174"/>
      <c r="D20" s="174"/>
      <c r="E20" s="174"/>
      <c r="F20" s="174"/>
      <c r="G20" s="174"/>
      <c r="H20" s="174"/>
      <c r="I20" s="48"/>
      <c r="J20" s="54"/>
      <c r="K20" s="83"/>
      <c r="L20" s="84"/>
      <c r="M20" s="84"/>
      <c r="N20" s="85"/>
      <c r="O20" s="106"/>
      <c r="P20" s="86"/>
      <c r="Q20" s="86"/>
      <c r="R20" s="85"/>
      <c r="S20" s="140"/>
      <c r="T20" s="141"/>
      <c r="U20" s="141"/>
      <c r="V20" s="142"/>
      <c r="W20" s="143"/>
      <c r="X20" s="144"/>
      <c r="Y20" s="144"/>
      <c r="Z20" s="142"/>
      <c r="AA20" s="67" t="str">
        <f t="shared" si="6"/>
        <v/>
      </c>
      <c r="AB20" s="22" t="str">
        <f t="shared" si="7"/>
        <v/>
      </c>
      <c r="AC20" s="22" t="b">
        <f>IF(J20&lt;&gt;"",J20&amp;COUNTIF(J16:J20,J20))</f>
        <v>0</v>
      </c>
      <c r="AD20" s="28" t="str">
        <f t="shared" si="8"/>
        <v/>
      </c>
      <c r="AE20" s="8" t="str">
        <f t="shared" si="9"/>
        <v/>
      </c>
      <c r="AF20" s="9" t="str">
        <f t="shared" si="0"/>
        <v/>
      </c>
      <c r="AG20" s="9" t="str">
        <f t="shared" si="10"/>
        <v/>
      </c>
      <c r="AH20" s="9" t="str">
        <f t="shared" si="1"/>
        <v/>
      </c>
      <c r="AI20" s="9" t="str">
        <f t="shared" si="2"/>
        <v/>
      </c>
      <c r="AJ20" s="8" t="str">
        <f t="shared" si="3"/>
        <v/>
      </c>
      <c r="AK20" s="8"/>
      <c r="AL20" s="8" t="str">
        <f t="shared" si="4"/>
        <v/>
      </c>
      <c r="AM20" s="29" t="str">
        <f t="shared" si="5"/>
        <v/>
      </c>
    </row>
    <row r="21" spans="1:39" ht="30" customHeight="1">
      <c r="A21" s="69"/>
      <c r="B21" s="48"/>
      <c r="C21" s="174"/>
      <c r="D21" s="174"/>
      <c r="E21" s="174"/>
      <c r="F21" s="174"/>
      <c r="G21" s="174"/>
      <c r="H21" s="174"/>
      <c r="I21" s="48"/>
      <c r="J21" s="54"/>
      <c r="K21" s="83"/>
      <c r="L21" s="84"/>
      <c r="M21" s="84"/>
      <c r="N21" s="85"/>
      <c r="O21" s="106"/>
      <c r="P21" s="86"/>
      <c r="Q21" s="86"/>
      <c r="R21" s="85"/>
      <c r="S21" s="140"/>
      <c r="T21" s="141"/>
      <c r="U21" s="141"/>
      <c r="V21" s="142"/>
      <c r="W21" s="143"/>
      <c r="X21" s="144"/>
      <c r="Y21" s="144"/>
      <c r="Z21" s="142"/>
      <c r="AA21" s="67" t="str">
        <f t="shared" si="6"/>
        <v/>
      </c>
      <c r="AB21" s="22" t="str">
        <f t="shared" si="7"/>
        <v/>
      </c>
      <c r="AC21" s="22" t="b">
        <f>IF(J21&lt;&gt;"",J21&amp;COUNTIF(J16:J21,J21))</f>
        <v>0</v>
      </c>
      <c r="AD21" s="28" t="str">
        <f t="shared" si="8"/>
        <v/>
      </c>
      <c r="AE21" s="8" t="str">
        <f t="shared" si="9"/>
        <v/>
      </c>
      <c r="AF21" s="9" t="str">
        <f t="shared" si="0"/>
        <v/>
      </c>
      <c r="AG21" s="9" t="str">
        <f t="shared" si="10"/>
        <v/>
      </c>
      <c r="AH21" s="9" t="str">
        <f t="shared" si="1"/>
        <v/>
      </c>
      <c r="AI21" s="9" t="str">
        <f t="shared" si="2"/>
        <v/>
      </c>
      <c r="AJ21" s="8" t="str">
        <f t="shared" si="3"/>
        <v/>
      </c>
      <c r="AK21" s="8"/>
      <c r="AL21" s="8" t="str">
        <f t="shared" si="4"/>
        <v/>
      </c>
      <c r="AM21" s="29" t="str">
        <f t="shared" si="5"/>
        <v/>
      </c>
    </row>
    <row r="22" spans="1:39" ht="30" customHeight="1">
      <c r="A22" s="69"/>
      <c r="B22" s="48"/>
      <c r="C22" s="174"/>
      <c r="D22" s="174"/>
      <c r="E22" s="174"/>
      <c r="F22" s="174"/>
      <c r="G22" s="174"/>
      <c r="H22" s="174"/>
      <c r="I22" s="48"/>
      <c r="J22" s="54"/>
      <c r="K22" s="83"/>
      <c r="L22" s="84"/>
      <c r="M22" s="84"/>
      <c r="N22" s="85"/>
      <c r="O22" s="106"/>
      <c r="P22" s="86"/>
      <c r="Q22" s="86"/>
      <c r="R22" s="85"/>
      <c r="S22" s="140"/>
      <c r="T22" s="141"/>
      <c r="U22" s="141"/>
      <c r="V22" s="142"/>
      <c r="W22" s="143"/>
      <c r="X22" s="144"/>
      <c r="Y22" s="144"/>
      <c r="Z22" s="142"/>
      <c r="AA22" s="67" t="str">
        <f t="shared" si="6"/>
        <v/>
      </c>
      <c r="AB22" s="22" t="str">
        <f t="shared" si="7"/>
        <v/>
      </c>
      <c r="AC22" s="22" t="b">
        <f>IF(J22&lt;&gt;"",J22&amp;COUNTIF(J16:J22,J22))</f>
        <v>0</v>
      </c>
      <c r="AD22" s="28" t="str">
        <f t="shared" si="8"/>
        <v/>
      </c>
      <c r="AE22" s="8" t="str">
        <f t="shared" si="9"/>
        <v/>
      </c>
      <c r="AF22" s="9" t="str">
        <f t="shared" si="0"/>
        <v/>
      </c>
      <c r="AG22" s="9" t="str">
        <f t="shared" si="10"/>
        <v/>
      </c>
      <c r="AH22" s="9" t="str">
        <f t="shared" si="1"/>
        <v/>
      </c>
      <c r="AI22" s="9" t="str">
        <f t="shared" si="2"/>
        <v/>
      </c>
      <c r="AJ22" s="8" t="str">
        <f t="shared" si="3"/>
        <v/>
      </c>
      <c r="AK22" s="8"/>
      <c r="AL22" s="8" t="str">
        <f t="shared" si="4"/>
        <v/>
      </c>
      <c r="AM22" s="29" t="str">
        <f t="shared" si="5"/>
        <v/>
      </c>
    </row>
    <row r="23" spans="1:39" ht="30" customHeight="1">
      <c r="A23" s="69"/>
      <c r="B23" s="48"/>
      <c r="C23" s="174"/>
      <c r="D23" s="174"/>
      <c r="E23" s="174"/>
      <c r="F23" s="174"/>
      <c r="G23" s="174"/>
      <c r="H23" s="174"/>
      <c r="I23" s="48"/>
      <c r="J23" s="54"/>
      <c r="K23" s="83"/>
      <c r="L23" s="84"/>
      <c r="M23" s="84"/>
      <c r="N23" s="85"/>
      <c r="O23" s="106"/>
      <c r="P23" s="86"/>
      <c r="Q23" s="86"/>
      <c r="R23" s="85"/>
      <c r="S23" s="140"/>
      <c r="T23" s="141"/>
      <c r="U23" s="141"/>
      <c r="V23" s="142"/>
      <c r="W23" s="143"/>
      <c r="X23" s="144"/>
      <c r="Y23" s="144"/>
      <c r="Z23" s="142"/>
      <c r="AA23" s="67" t="str">
        <f t="shared" si="6"/>
        <v/>
      </c>
      <c r="AB23" s="22" t="str">
        <f t="shared" si="7"/>
        <v/>
      </c>
      <c r="AC23" s="22" t="b">
        <f>IF(J23&lt;&gt;"",J23&amp;COUNTIF(J16:J23,J23))</f>
        <v>0</v>
      </c>
      <c r="AD23" s="28" t="str">
        <f t="shared" si="8"/>
        <v/>
      </c>
      <c r="AE23" s="8" t="str">
        <f t="shared" si="9"/>
        <v/>
      </c>
      <c r="AF23" s="9" t="str">
        <f t="shared" si="0"/>
        <v/>
      </c>
      <c r="AG23" s="9" t="str">
        <f t="shared" si="10"/>
        <v/>
      </c>
      <c r="AH23" s="9" t="str">
        <f t="shared" si="1"/>
        <v/>
      </c>
      <c r="AI23" s="9" t="str">
        <f t="shared" si="2"/>
        <v/>
      </c>
      <c r="AJ23" s="8" t="str">
        <f t="shared" si="3"/>
        <v/>
      </c>
      <c r="AK23" s="8"/>
      <c r="AL23" s="8" t="str">
        <f t="shared" si="4"/>
        <v/>
      </c>
      <c r="AM23" s="29" t="str">
        <f t="shared" si="5"/>
        <v/>
      </c>
    </row>
    <row r="24" spans="1:39" ht="30" customHeight="1">
      <c r="A24" s="69"/>
      <c r="B24" s="48"/>
      <c r="C24" s="174"/>
      <c r="D24" s="174"/>
      <c r="E24" s="174"/>
      <c r="F24" s="174"/>
      <c r="G24" s="174"/>
      <c r="H24" s="174"/>
      <c r="I24" s="48"/>
      <c r="J24" s="54"/>
      <c r="K24" s="83"/>
      <c r="L24" s="84"/>
      <c r="M24" s="84"/>
      <c r="N24" s="85"/>
      <c r="O24" s="106"/>
      <c r="P24" s="86"/>
      <c r="Q24" s="86"/>
      <c r="R24" s="85"/>
      <c r="S24" s="140"/>
      <c r="T24" s="141"/>
      <c r="U24" s="141"/>
      <c r="V24" s="142"/>
      <c r="W24" s="143"/>
      <c r="X24" s="144"/>
      <c r="Y24" s="144"/>
      <c r="Z24" s="142"/>
      <c r="AA24" s="67" t="str">
        <f t="shared" si="6"/>
        <v/>
      </c>
      <c r="AB24" s="22" t="str">
        <f t="shared" si="7"/>
        <v/>
      </c>
      <c r="AC24" s="22" t="b">
        <f>IF(J24&lt;&gt;"",J24&amp;COUNTIF(J16:J24,J24))</f>
        <v>0</v>
      </c>
      <c r="AD24" s="28" t="str">
        <f t="shared" si="8"/>
        <v/>
      </c>
      <c r="AE24" s="8" t="str">
        <f t="shared" si="9"/>
        <v/>
      </c>
      <c r="AF24" s="9" t="str">
        <f t="shared" si="0"/>
        <v/>
      </c>
      <c r="AG24" s="9" t="str">
        <f t="shared" si="10"/>
        <v/>
      </c>
      <c r="AH24" s="9" t="str">
        <f t="shared" si="1"/>
        <v/>
      </c>
      <c r="AI24" s="9" t="str">
        <f t="shared" si="2"/>
        <v/>
      </c>
      <c r="AJ24" s="8" t="str">
        <f t="shared" si="3"/>
        <v/>
      </c>
      <c r="AK24" s="8"/>
      <c r="AL24" s="8" t="str">
        <f t="shared" si="4"/>
        <v/>
      </c>
      <c r="AM24" s="29" t="str">
        <f t="shared" si="5"/>
        <v/>
      </c>
    </row>
    <row r="25" spans="1:39" ht="30" customHeight="1">
      <c r="A25" s="69"/>
      <c r="B25" s="48"/>
      <c r="C25" s="174"/>
      <c r="D25" s="174"/>
      <c r="E25" s="174"/>
      <c r="F25" s="174"/>
      <c r="G25" s="174"/>
      <c r="H25" s="174"/>
      <c r="I25" s="48"/>
      <c r="J25" s="54"/>
      <c r="K25" s="83"/>
      <c r="L25" s="84"/>
      <c r="M25" s="84"/>
      <c r="N25" s="85"/>
      <c r="O25" s="106"/>
      <c r="P25" s="86"/>
      <c r="Q25" s="86"/>
      <c r="R25" s="85"/>
      <c r="S25" s="140"/>
      <c r="T25" s="141"/>
      <c r="U25" s="141"/>
      <c r="V25" s="142"/>
      <c r="W25" s="143"/>
      <c r="X25" s="144"/>
      <c r="Y25" s="144"/>
      <c r="Z25" s="142"/>
      <c r="AA25" s="67" t="str">
        <f t="shared" si="6"/>
        <v/>
      </c>
      <c r="AB25" s="22" t="str">
        <f t="shared" si="7"/>
        <v/>
      </c>
      <c r="AC25" s="22" t="b">
        <f>IF(J25&lt;&gt;"",J25&amp;COUNTIF(J16:J25,J25))</f>
        <v>0</v>
      </c>
      <c r="AD25" s="28" t="str">
        <f t="shared" si="8"/>
        <v/>
      </c>
      <c r="AE25" s="8" t="str">
        <f t="shared" si="9"/>
        <v/>
      </c>
      <c r="AF25" s="9" t="str">
        <f t="shared" si="0"/>
        <v/>
      </c>
      <c r="AG25" s="9" t="str">
        <f t="shared" si="10"/>
        <v/>
      </c>
      <c r="AH25" s="9" t="str">
        <f t="shared" si="1"/>
        <v/>
      </c>
      <c r="AI25" s="9" t="str">
        <f t="shared" si="2"/>
        <v/>
      </c>
      <c r="AJ25" s="8" t="str">
        <f t="shared" si="3"/>
        <v/>
      </c>
      <c r="AK25" s="8"/>
      <c r="AL25" s="8" t="str">
        <f t="shared" si="4"/>
        <v/>
      </c>
      <c r="AM25" s="29" t="str">
        <f t="shared" si="5"/>
        <v/>
      </c>
    </row>
    <row r="26" spans="1:39" ht="30" customHeight="1">
      <c r="A26" s="69"/>
      <c r="B26" s="48"/>
      <c r="C26" s="174"/>
      <c r="D26" s="174"/>
      <c r="E26" s="174"/>
      <c r="F26" s="174"/>
      <c r="G26" s="174"/>
      <c r="H26" s="174"/>
      <c r="I26" s="48"/>
      <c r="J26" s="54"/>
      <c r="K26" s="83"/>
      <c r="L26" s="84"/>
      <c r="M26" s="84"/>
      <c r="N26" s="85"/>
      <c r="O26" s="106"/>
      <c r="P26" s="86"/>
      <c r="Q26" s="86"/>
      <c r="R26" s="85"/>
      <c r="S26" s="140"/>
      <c r="T26" s="141"/>
      <c r="U26" s="141"/>
      <c r="V26" s="142"/>
      <c r="W26" s="143"/>
      <c r="X26" s="144"/>
      <c r="Y26" s="144"/>
      <c r="Z26" s="142"/>
      <c r="AA26" s="67" t="str">
        <f t="shared" si="6"/>
        <v/>
      </c>
      <c r="AB26" s="22" t="str">
        <f t="shared" si="7"/>
        <v/>
      </c>
      <c r="AC26" s="22" t="b">
        <f>IF(J26&lt;&gt;"",J26&amp;COUNTIF(J16:J26,J26))</f>
        <v>0</v>
      </c>
      <c r="AD26" s="28" t="str">
        <f t="shared" si="8"/>
        <v/>
      </c>
      <c r="AE26" s="8" t="str">
        <f t="shared" si="9"/>
        <v/>
      </c>
      <c r="AF26" s="9" t="str">
        <f t="shared" si="0"/>
        <v/>
      </c>
      <c r="AG26" s="9" t="str">
        <f t="shared" si="10"/>
        <v/>
      </c>
      <c r="AH26" s="9" t="str">
        <f t="shared" si="1"/>
        <v/>
      </c>
      <c r="AI26" s="9" t="str">
        <f t="shared" si="2"/>
        <v/>
      </c>
      <c r="AJ26" s="8" t="str">
        <f t="shared" si="3"/>
        <v/>
      </c>
      <c r="AK26" s="8"/>
      <c r="AL26" s="8" t="str">
        <f t="shared" si="4"/>
        <v/>
      </c>
      <c r="AM26" s="29" t="str">
        <f t="shared" si="5"/>
        <v/>
      </c>
    </row>
    <row r="27" spans="1:39" ht="30" customHeight="1">
      <c r="A27" s="69"/>
      <c r="B27" s="48"/>
      <c r="C27" s="174"/>
      <c r="D27" s="174"/>
      <c r="E27" s="174"/>
      <c r="F27" s="174"/>
      <c r="G27" s="174"/>
      <c r="H27" s="174"/>
      <c r="I27" s="48"/>
      <c r="J27" s="54"/>
      <c r="K27" s="83"/>
      <c r="L27" s="84"/>
      <c r="M27" s="84"/>
      <c r="N27" s="85"/>
      <c r="O27" s="106"/>
      <c r="P27" s="86"/>
      <c r="Q27" s="86"/>
      <c r="R27" s="85"/>
      <c r="S27" s="140"/>
      <c r="T27" s="141"/>
      <c r="U27" s="141"/>
      <c r="V27" s="142"/>
      <c r="W27" s="143"/>
      <c r="X27" s="144"/>
      <c r="Y27" s="144"/>
      <c r="Z27" s="142"/>
      <c r="AA27" s="67" t="str">
        <f t="shared" si="6"/>
        <v/>
      </c>
      <c r="AB27" s="22" t="str">
        <f t="shared" si="7"/>
        <v/>
      </c>
      <c r="AC27" s="22" t="b">
        <f>IF(J27&lt;&gt;"",J27&amp;COUNTIF(J16:J27,J27))</f>
        <v>0</v>
      </c>
      <c r="AD27" s="28" t="str">
        <f t="shared" si="8"/>
        <v/>
      </c>
      <c r="AE27" s="8" t="str">
        <f t="shared" si="9"/>
        <v/>
      </c>
      <c r="AF27" s="9" t="str">
        <f t="shared" si="0"/>
        <v/>
      </c>
      <c r="AG27" s="9" t="str">
        <f t="shared" si="10"/>
        <v/>
      </c>
      <c r="AH27" s="9" t="str">
        <f t="shared" si="1"/>
        <v/>
      </c>
      <c r="AI27" s="9" t="str">
        <f t="shared" si="2"/>
        <v/>
      </c>
      <c r="AJ27" s="8" t="str">
        <f t="shared" si="3"/>
        <v/>
      </c>
      <c r="AK27" s="8"/>
      <c r="AL27" s="8" t="str">
        <f t="shared" si="4"/>
        <v/>
      </c>
      <c r="AM27" s="29" t="str">
        <f t="shared" si="5"/>
        <v/>
      </c>
    </row>
    <row r="28" spans="1:39" ht="30" customHeight="1">
      <c r="A28" s="69"/>
      <c r="B28" s="48"/>
      <c r="C28" s="174"/>
      <c r="D28" s="174"/>
      <c r="E28" s="174"/>
      <c r="F28" s="174"/>
      <c r="G28" s="174"/>
      <c r="H28" s="174"/>
      <c r="I28" s="48"/>
      <c r="J28" s="54"/>
      <c r="K28" s="83"/>
      <c r="L28" s="84"/>
      <c r="M28" s="84"/>
      <c r="N28" s="85"/>
      <c r="O28" s="106"/>
      <c r="P28" s="86"/>
      <c r="Q28" s="86"/>
      <c r="R28" s="85"/>
      <c r="S28" s="140"/>
      <c r="T28" s="141"/>
      <c r="U28" s="141"/>
      <c r="V28" s="142"/>
      <c r="W28" s="143"/>
      <c r="X28" s="144"/>
      <c r="Y28" s="144"/>
      <c r="Z28" s="142"/>
      <c r="AA28" s="67" t="str">
        <f t="shared" si="6"/>
        <v/>
      </c>
      <c r="AB28" s="22" t="str">
        <f t="shared" si="7"/>
        <v/>
      </c>
      <c r="AC28" s="22" t="b">
        <f>IF(J28&lt;&gt;"",J28&amp;COUNTIF(J16:J28,J28))</f>
        <v>0</v>
      </c>
      <c r="AD28" s="28" t="str">
        <f t="shared" si="8"/>
        <v/>
      </c>
      <c r="AE28" s="8" t="str">
        <f t="shared" si="9"/>
        <v/>
      </c>
      <c r="AF28" s="9" t="str">
        <f t="shared" si="0"/>
        <v/>
      </c>
      <c r="AG28" s="9" t="str">
        <f t="shared" si="10"/>
        <v/>
      </c>
      <c r="AH28" s="9" t="str">
        <f t="shared" si="1"/>
        <v/>
      </c>
      <c r="AI28" s="9" t="str">
        <f t="shared" si="2"/>
        <v/>
      </c>
      <c r="AJ28" s="8" t="str">
        <f t="shared" si="3"/>
        <v/>
      </c>
      <c r="AK28" s="8"/>
      <c r="AL28" s="8" t="str">
        <f t="shared" si="4"/>
        <v/>
      </c>
      <c r="AM28" s="29" t="str">
        <f t="shared" si="5"/>
        <v/>
      </c>
    </row>
    <row r="29" spans="1:39" ht="30" customHeight="1">
      <c r="A29" s="69"/>
      <c r="B29" s="48"/>
      <c r="C29" s="174"/>
      <c r="D29" s="174"/>
      <c r="E29" s="174"/>
      <c r="F29" s="174"/>
      <c r="G29" s="174"/>
      <c r="H29" s="174"/>
      <c r="I29" s="48"/>
      <c r="J29" s="54"/>
      <c r="K29" s="83"/>
      <c r="L29" s="84"/>
      <c r="M29" s="84"/>
      <c r="N29" s="85"/>
      <c r="O29" s="106"/>
      <c r="P29" s="86"/>
      <c r="Q29" s="86"/>
      <c r="R29" s="85"/>
      <c r="S29" s="140"/>
      <c r="T29" s="141"/>
      <c r="U29" s="141"/>
      <c r="V29" s="142"/>
      <c r="W29" s="143"/>
      <c r="X29" s="144"/>
      <c r="Y29" s="144"/>
      <c r="Z29" s="142"/>
      <c r="AA29" s="67" t="str">
        <f t="shared" si="6"/>
        <v/>
      </c>
      <c r="AB29" s="22" t="str">
        <f t="shared" si="7"/>
        <v/>
      </c>
      <c r="AC29" s="22" t="b">
        <f>IF(J29&lt;&gt;"",J29&amp;COUNTIF(J16:J29,J29))</f>
        <v>0</v>
      </c>
      <c r="AD29" s="28" t="str">
        <f t="shared" si="8"/>
        <v/>
      </c>
      <c r="AE29" s="8" t="str">
        <f t="shared" si="9"/>
        <v/>
      </c>
      <c r="AF29" s="9" t="str">
        <f t="shared" si="0"/>
        <v/>
      </c>
      <c r="AG29" s="9" t="str">
        <f t="shared" si="10"/>
        <v/>
      </c>
      <c r="AH29" s="9" t="str">
        <f t="shared" si="1"/>
        <v/>
      </c>
      <c r="AI29" s="9" t="str">
        <f t="shared" si="2"/>
        <v/>
      </c>
      <c r="AJ29" s="8" t="str">
        <f t="shared" si="3"/>
        <v/>
      </c>
      <c r="AK29" s="8"/>
      <c r="AL29" s="8" t="str">
        <f t="shared" si="4"/>
        <v/>
      </c>
      <c r="AM29" s="29" t="str">
        <f t="shared" si="5"/>
        <v/>
      </c>
    </row>
    <row r="30" spans="1:39" ht="30" customHeight="1">
      <c r="A30" s="69"/>
      <c r="B30" s="48"/>
      <c r="C30" s="174"/>
      <c r="D30" s="174"/>
      <c r="E30" s="174"/>
      <c r="F30" s="174"/>
      <c r="G30" s="174"/>
      <c r="H30" s="174"/>
      <c r="I30" s="48"/>
      <c r="J30" s="54"/>
      <c r="K30" s="83"/>
      <c r="L30" s="84"/>
      <c r="M30" s="84"/>
      <c r="N30" s="85"/>
      <c r="O30" s="106"/>
      <c r="P30" s="86"/>
      <c r="Q30" s="86"/>
      <c r="R30" s="85"/>
      <c r="S30" s="140"/>
      <c r="T30" s="141"/>
      <c r="U30" s="141"/>
      <c r="V30" s="142"/>
      <c r="W30" s="143"/>
      <c r="X30" s="144"/>
      <c r="Y30" s="144"/>
      <c r="Z30" s="142"/>
      <c r="AA30" s="67" t="str">
        <f t="shared" si="6"/>
        <v/>
      </c>
      <c r="AB30" s="22" t="str">
        <f t="shared" si="7"/>
        <v/>
      </c>
      <c r="AC30" s="22" t="b">
        <f>IF(J30&lt;&gt;"",J30&amp;COUNTIF(J16:J30,J30))</f>
        <v>0</v>
      </c>
      <c r="AD30" s="28" t="str">
        <f t="shared" si="8"/>
        <v/>
      </c>
      <c r="AE30" s="8" t="str">
        <f t="shared" si="9"/>
        <v/>
      </c>
      <c r="AF30" s="9" t="str">
        <f t="shared" si="0"/>
        <v/>
      </c>
      <c r="AG30" s="9" t="str">
        <f t="shared" si="10"/>
        <v/>
      </c>
      <c r="AH30" s="9" t="str">
        <f t="shared" si="1"/>
        <v/>
      </c>
      <c r="AI30" s="9" t="str">
        <f t="shared" si="2"/>
        <v/>
      </c>
      <c r="AJ30" s="8" t="str">
        <f t="shared" si="3"/>
        <v/>
      </c>
      <c r="AK30" s="8"/>
      <c r="AL30" s="8" t="str">
        <f t="shared" si="4"/>
        <v/>
      </c>
      <c r="AM30" s="29" t="str">
        <f t="shared" si="5"/>
        <v/>
      </c>
    </row>
    <row r="31" spans="1:39" ht="30" customHeight="1">
      <c r="A31" s="69"/>
      <c r="B31" s="48"/>
      <c r="C31" s="174"/>
      <c r="D31" s="174"/>
      <c r="E31" s="174"/>
      <c r="F31" s="174"/>
      <c r="G31" s="174"/>
      <c r="H31" s="174"/>
      <c r="I31" s="48"/>
      <c r="J31" s="54"/>
      <c r="K31" s="83"/>
      <c r="L31" s="84"/>
      <c r="M31" s="84"/>
      <c r="N31" s="85"/>
      <c r="O31" s="106"/>
      <c r="P31" s="86"/>
      <c r="Q31" s="86"/>
      <c r="R31" s="85"/>
      <c r="S31" s="140"/>
      <c r="T31" s="141"/>
      <c r="U31" s="141"/>
      <c r="V31" s="142"/>
      <c r="W31" s="143"/>
      <c r="X31" s="144"/>
      <c r="Y31" s="144"/>
      <c r="Z31" s="142"/>
      <c r="AA31" s="67" t="str">
        <f t="shared" ref="AA31:AA34" si="11">IF(AE31="","",COUNTA(K31,S31))</f>
        <v/>
      </c>
      <c r="AB31" s="22" t="str">
        <f t="shared" ref="AB31:AB34" si="12">IF(AA31="","",VALUE(AA31&amp;I31))</f>
        <v/>
      </c>
      <c r="AC31" s="22" t="b">
        <f>IF(J31&lt;&gt;"",J31&amp;COUNTIF(J16:J31,J31))</f>
        <v>0</v>
      </c>
      <c r="AD31" s="28" t="str">
        <f t="shared" ref="AD31:AD34" si="13">IF(C31="","",228400000+$B$7*100+MOD(B31,100))</f>
        <v/>
      </c>
      <c r="AE31" s="8" t="str">
        <f t="shared" ref="AE31:AE34" si="14">IF(C31="","",IF(LENB(C31)+LENB(D31)&gt;=10,C31&amp;D31,IF(LENB(C31)+LENB(D31)&gt;=8,C31&amp;"  "&amp;D31,IF(LENB(C31)+LENB(D31)&gt;=6,C31&amp;"    "&amp;D31,C31&amp;"      "&amp;D31)))&amp;IF(I31="","",IF(LENB(I31)&gt;=2,I31,"("&amp;I31&amp;")")))</f>
        <v/>
      </c>
      <c r="AF31" s="9" t="str">
        <f t="shared" ref="AF31:AF34" si="15">IF(AND(E31="",F31=""),"",ASC(E31)&amp;" "&amp;ASC(F31))</f>
        <v/>
      </c>
      <c r="AG31" s="9" t="str">
        <f t="shared" ref="AG31:AG34" si="16">IF(AND(G31="",H31=""),"",UPPER(ASC(G31))&amp;" "&amp;PROPER(ASC(H31)))</f>
        <v/>
      </c>
      <c r="AH31" s="9" t="str">
        <f t="shared" ref="AH31:AH34" si="17">IF(C31="","",VALUE(LEFT(AD31,1)))</f>
        <v/>
      </c>
      <c r="AI31" s="9" t="str">
        <f t="shared" ref="AI31:AI34" si="18">IF(C31="","",$AB$7)</f>
        <v/>
      </c>
      <c r="AJ31" s="8" t="str">
        <f t="shared" ref="AJ31:AJ34" si="19">IF(AE31="","",284000+$B$7)</f>
        <v/>
      </c>
      <c r="AK31" s="8"/>
      <c r="AL31" s="8" t="str">
        <f t="shared" si="4"/>
        <v/>
      </c>
      <c r="AM31" s="29" t="str">
        <f t="shared" si="5"/>
        <v/>
      </c>
    </row>
    <row r="32" spans="1:39" ht="30" customHeight="1">
      <c r="A32" s="69"/>
      <c r="B32" s="48"/>
      <c r="C32" s="174"/>
      <c r="D32" s="174"/>
      <c r="E32" s="174"/>
      <c r="F32" s="174"/>
      <c r="G32" s="174"/>
      <c r="H32" s="174"/>
      <c r="I32" s="48"/>
      <c r="J32" s="54"/>
      <c r="K32" s="83"/>
      <c r="L32" s="84"/>
      <c r="M32" s="84"/>
      <c r="N32" s="85"/>
      <c r="O32" s="106"/>
      <c r="P32" s="86"/>
      <c r="Q32" s="86"/>
      <c r="R32" s="85"/>
      <c r="S32" s="140"/>
      <c r="T32" s="141"/>
      <c r="U32" s="141"/>
      <c r="V32" s="142"/>
      <c r="W32" s="143"/>
      <c r="X32" s="144"/>
      <c r="Y32" s="144"/>
      <c r="Z32" s="142"/>
      <c r="AA32" s="67" t="str">
        <f t="shared" si="11"/>
        <v/>
      </c>
      <c r="AB32" s="22" t="str">
        <f t="shared" si="12"/>
        <v/>
      </c>
      <c r="AC32" s="22" t="b">
        <f>IF(J32&lt;&gt;"",J32&amp;COUNTIF(J16:J32,J32))</f>
        <v>0</v>
      </c>
      <c r="AD32" s="28" t="str">
        <f t="shared" si="13"/>
        <v/>
      </c>
      <c r="AE32" s="8" t="str">
        <f t="shared" si="14"/>
        <v/>
      </c>
      <c r="AF32" s="9" t="str">
        <f t="shared" si="15"/>
        <v/>
      </c>
      <c r="AG32" s="9" t="str">
        <f t="shared" si="16"/>
        <v/>
      </c>
      <c r="AH32" s="9" t="str">
        <f t="shared" si="17"/>
        <v/>
      </c>
      <c r="AI32" s="9" t="str">
        <f t="shared" si="18"/>
        <v/>
      </c>
      <c r="AJ32" s="8" t="str">
        <f t="shared" si="19"/>
        <v/>
      </c>
      <c r="AK32" s="8"/>
      <c r="AL32" s="8" t="str">
        <f t="shared" si="4"/>
        <v/>
      </c>
      <c r="AM32" s="29" t="str">
        <f t="shared" si="5"/>
        <v/>
      </c>
    </row>
    <row r="33" spans="1:39" ht="30" customHeight="1">
      <c r="A33" s="69"/>
      <c r="B33" s="48"/>
      <c r="C33" s="174"/>
      <c r="D33" s="174"/>
      <c r="E33" s="174"/>
      <c r="F33" s="174"/>
      <c r="G33" s="174"/>
      <c r="H33" s="174"/>
      <c r="I33" s="48"/>
      <c r="J33" s="54"/>
      <c r="K33" s="83"/>
      <c r="L33" s="84"/>
      <c r="M33" s="84"/>
      <c r="N33" s="85"/>
      <c r="O33" s="106"/>
      <c r="P33" s="86"/>
      <c r="Q33" s="86"/>
      <c r="R33" s="85"/>
      <c r="S33" s="140"/>
      <c r="T33" s="141"/>
      <c r="U33" s="141"/>
      <c r="V33" s="142"/>
      <c r="W33" s="143"/>
      <c r="X33" s="144"/>
      <c r="Y33" s="144"/>
      <c r="Z33" s="142"/>
      <c r="AA33" s="67" t="str">
        <f t="shared" si="11"/>
        <v/>
      </c>
      <c r="AB33" s="22" t="str">
        <f t="shared" si="12"/>
        <v/>
      </c>
      <c r="AC33" s="22" t="b">
        <f>IF(J33&lt;&gt;"",J33&amp;COUNTIF(J16:J33,J33))</f>
        <v>0</v>
      </c>
      <c r="AD33" s="28" t="str">
        <f t="shared" si="13"/>
        <v/>
      </c>
      <c r="AE33" s="8" t="str">
        <f t="shared" si="14"/>
        <v/>
      </c>
      <c r="AF33" s="9" t="str">
        <f t="shared" si="15"/>
        <v/>
      </c>
      <c r="AG33" s="9" t="str">
        <f t="shared" si="16"/>
        <v/>
      </c>
      <c r="AH33" s="9" t="str">
        <f t="shared" si="17"/>
        <v/>
      </c>
      <c r="AI33" s="9" t="str">
        <f t="shared" si="18"/>
        <v/>
      </c>
      <c r="AJ33" s="8" t="str">
        <f t="shared" si="19"/>
        <v/>
      </c>
      <c r="AK33" s="8"/>
      <c r="AL33" s="8" t="str">
        <f t="shared" si="4"/>
        <v/>
      </c>
      <c r="AM33" s="29" t="str">
        <f t="shared" si="5"/>
        <v/>
      </c>
    </row>
    <row r="34" spans="1:39" ht="30" customHeight="1">
      <c r="A34" s="69"/>
      <c r="B34" s="48"/>
      <c r="C34" s="174"/>
      <c r="D34" s="174"/>
      <c r="E34" s="174"/>
      <c r="F34" s="174"/>
      <c r="G34" s="174"/>
      <c r="H34" s="174"/>
      <c r="I34" s="48"/>
      <c r="J34" s="54"/>
      <c r="K34" s="83"/>
      <c r="L34" s="84"/>
      <c r="M34" s="84"/>
      <c r="N34" s="85"/>
      <c r="O34" s="106"/>
      <c r="P34" s="86"/>
      <c r="Q34" s="86"/>
      <c r="R34" s="85"/>
      <c r="S34" s="140"/>
      <c r="T34" s="141"/>
      <c r="U34" s="141"/>
      <c r="V34" s="142"/>
      <c r="W34" s="143"/>
      <c r="X34" s="144"/>
      <c r="Y34" s="144"/>
      <c r="Z34" s="142"/>
      <c r="AA34" s="67" t="str">
        <f t="shared" si="11"/>
        <v/>
      </c>
      <c r="AB34" s="22" t="str">
        <f t="shared" si="12"/>
        <v/>
      </c>
      <c r="AC34" s="22" t="b">
        <f>IF(J34&lt;&gt;"",J34&amp;COUNTIF(J16:J34,J34))</f>
        <v>0</v>
      </c>
      <c r="AD34" s="28" t="str">
        <f t="shared" si="13"/>
        <v/>
      </c>
      <c r="AE34" s="8" t="str">
        <f t="shared" si="14"/>
        <v/>
      </c>
      <c r="AF34" s="9" t="str">
        <f t="shared" si="15"/>
        <v/>
      </c>
      <c r="AG34" s="9" t="str">
        <f t="shared" si="16"/>
        <v/>
      </c>
      <c r="AH34" s="9" t="str">
        <f t="shared" si="17"/>
        <v/>
      </c>
      <c r="AI34" s="9" t="str">
        <f t="shared" si="18"/>
        <v/>
      </c>
      <c r="AJ34" s="8" t="str">
        <f t="shared" si="19"/>
        <v/>
      </c>
      <c r="AK34" s="8"/>
      <c r="AL34" s="8" t="str">
        <f t="shared" si="4"/>
        <v/>
      </c>
      <c r="AM34" s="29" t="str">
        <f t="shared" si="5"/>
        <v/>
      </c>
    </row>
    <row r="35" spans="1:39" ht="30" customHeight="1">
      <c r="A35" s="69"/>
      <c r="B35" s="48"/>
      <c r="C35" s="174"/>
      <c r="D35" s="174"/>
      <c r="E35" s="174"/>
      <c r="F35" s="174"/>
      <c r="G35" s="174"/>
      <c r="H35" s="174"/>
      <c r="I35" s="48"/>
      <c r="J35" s="54"/>
      <c r="K35" s="83"/>
      <c r="L35" s="84"/>
      <c r="M35" s="84"/>
      <c r="N35" s="85"/>
      <c r="O35" s="106"/>
      <c r="P35" s="86"/>
      <c r="Q35" s="86"/>
      <c r="R35" s="85"/>
      <c r="S35" s="140"/>
      <c r="T35" s="141"/>
      <c r="U35" s="141"/>
      <c r="V35" s="142"/>
      <c r="W35" s="143"/>
      <c r="X35" s="144"/>
      <c r="Y35" s="144"/>
      <c r="Z35" s="142"/>
      <c r="AA35" s="67" t="str">
        <f t="shared" si="6"/>
        <v/>
      </c>
      <c r="AB35" s="22" t="str">
        <f t="shared" si="7"/>
        <v/>
      </c>
      <c r="AC35" s="22" t="b">
        <f>IF(J35&lt;&gt;"",J35&amp;COUNTIF(J16:J35,J35))</f>
        <v>0</v>
      </c>
      <c r="AD35" s="28" t="str">
        <f t="shared" si="8"/>
        <v/>
      </c>
      <c r="AE35" s="8" t="str">
        <f t="shared" si="9"/>
        <v/>
      </c>
      <c r="AF35" s="9" t="str">
        <f t="shared" si="0"/>
        <v/>
      </c>
      <c r="AG35" s="9" t="str">
        <f t="shared" si="10"/>
        <v/>
      </c>
      <c r="AH35" s="9" t="str">
        <f t="shared" si="1"/>
        <v/>
      </c>
      <c r="AI35" s="9" t="str">
        <f t="shared" si="2"/>
        <v/>
      </c>
      <c r="AJ35" s="8" t="str">
        <f t="shared" si="3"/>
        <v/>
      </c>
      <c r="AK35" s="8"/>
      <c r="AL35" s="8" t="str">
        <f t="shared" si="4"/>
        <v/>
      </c>
      <c r="AM35" s="29" t="str">
        <f t="shared" si="5"/>
        <v/>
      </c>
    </row>
    <row r="36" spans="1:39" ht="30" customHeight="1">
      <c r="A36" s="69"/>
      <c r="B36" s="48"/>
      <c r="C36" s="174"/>
      <c r="D36" s="174"/>
      <c r="E36" s="174"/>
      <c r="F36" s="174"/>
      <c r="G36" s="174"/>
      <c r="H36" s="174"/>
      <c r="I36" s="48"/>
      <c r="J36" s="54"/>
      <c r="K36" s="83"/>
      <c r="L36" s="84"/>
      <c r="M36" s="84"/>
      <c r="N36" s="85"/>
      <c r="O36" s="106"/>
      <c r="P36" s="86"/>
      <c r="Q36" s="86"/>
      <c r="R36" s="85"/>
      <c r="S36" s="140"/>
      <c r="T36" s="141"/>
      <c r="U36" s="141"/>
      <c r="V36" s="142"/>
      <c r="W36" s="143"/>
      <c r="X36" s="144"/>
      <c r="Y36" s="144"/>
      <c r="Z36" s="142"/>
      <c r="AA36" s="67" t="str">
        <f t="shared" si="6"/>
        <v/>
      </c>
      <c r="AB36" s="22" t="str">
        <f t="shared" si="7"/>
        <v/>
      </c>
      <c r="AC36" s="22" t="b">
        <f>IF(J36&lt;&gt;"",J36&amp;COUNTIF(J16:J36,J36))</f>
        <v>0</v>
      </c>
      <c r="AD36" s="28" t="str">
        <f t="shared" si="8"/>
        <v/>
      </c>
      <c r="AE36" s="8" t="str">
        <f t="shared" si="9"/>
        <v/>
      </c>
      <c r="AF36" s="9" t="str">
        <f t="shared" si="0"/>
        <v/>
      </c>
      <c r="AG36" s="9" t="str">
        <f t="shared" si="10"/>
        <v/>
      </c>
      <c r="AH36" s="9" t="str">
        <f t="shared" si="1"/>
        <v/>
      </c>
      <c r="AI36" s="9" t="str">
        <f t="shared" si="2"/>
        <v/>
      </c>
      <c r="AJ36" s="8" t="str">
        <f t="shared" si="3"/>
        <v/>
      </c>
      <c r="AK36" s="8"/>
      <c r="AL36" s="8" t="str">
        <f t="shared" si="4"/>
        <v/>
      </c>
      <c r="AM36" s="29" t="str">
        <f t="shared" si="5"/>
        <v/>
      </c>
    </row>
    <row r="37" spans="1:39" ht="30" customHeight="1">
      <c r="A37" s="69"/>
      <c r="B37" s="48"/>
      <c r="C37" s="174"/>
      <c r="D37" s="174"/>
      <c r="E37" s="174"/>
      <c r="F37" s="174"/>
      <c r="G37" s="174"/>
      <c r="H37" s="174"/>
      <c r="I37" s="48"/>
      <c r="J37" s="54"/>
      <c r="K37" s="83"/>
      <c r="L37" s="84"/>
      <c r="M37" s="84"/>
      <c r="N37" s="85"/>
      <c r="O37" s="106"/>
      <c r="P37" s="86"/>
      <c r="Q37" s="86"/>
      <c r="R37" s="85"/>
      <c r="S37" s="140"/>
      <c r="T37" s="141"/>
      <c r="U37" s="141"/>
      <c r="V37" s="142"/>
      <c r="W37" s="143"/>
      <c r="X37" s="144"/>
      <c r="Y37" s="144"/>
      <c r="Z37" s="142"/>
      <c r="AA37" s="67" t="str">
        <f t="shared" si="6"/>
        <v/>
      </c>
      <c r="AB37" s="22" t="str">
        <f t="shared" si="7"/>
        <v/>
      </c>
      <c r="AC37" s="22" t="b">
        <f>IF(J37&lt;&gt;"",J37&amp;COUNTIF(J16:J37,J37))</f>
        <v>0</v>
      </c>
      <c r="AD37" s="28" t="str">
        <f t="shared" si="8"/>
        <v/>
      </c>
      <c r="AE37" s="8" t="str">
        <f t="shared" si="9"/>
        <v/>
      </c>
      <c r="AF37" s="9" t="str">
        <f t="shared" si="0"/>
        <v/>
      </c>
      <c r="AG37" s="9" t="str">
        <f t="shared" si="10"/>
        <v/>
      </c>
      <c r="AH37" s="9" t="str">
        <f t="shared" si="1"/>
        <v/>
      </c>
      <c r="AI37" s="9" t="str">
        <f t="shared" si="2"/>
        <v/>
      </c>
      <c r="AJ37" s="8" t="str">
        <f t="shared" si="3"/>
        <v/>
      </c>
      <c r="AK37" s="8"/>
      <c r="AL37" s="8" t="str">
        <f t="shared" si="4"/>
        <v/>
      </c>
      <c r="AM37" s="29" t="str">
        <f t="shared" si="5"/>
        <v/>
      </c>
    </row>
    <row r="38" spans="1:39" ht="30" customHeight="1">
      <c r="A38" s="69"/>
      <c r="B38" s="48"/>
      <c r="C38" s="174"/>
      <c r="D38" s="174"/>
      <c r="E38" s="174"/>
      <c r="F38" s="174"/>
      <c r="G38" s="174"/>
      <c r="H38" s="174"/>
      <c r="I38" s="48"/>
      <c r="J38" s="54"/>
      <c r="K38" s="83"/>
      <c r="L38" s="84"/>
      <c r="M38" s="84"/>
      <c r="N38" s="85"/>
      <c r="O38" s="106"/>
      <c r="P38" s="86"/>
      <c r="Q38" s="86"/>
      <c r="R38" s="85"/>
      <c r="S38" s="140"/>
      <c r="T38" s="141"/>
      <c r="U38" s="141"/>
      <c r="V38" s="142"/>
      <c r="W38" s="143"/>
      <c r="X38" s="144"/>
      <c r="Y38" s="144"/>
      <c r="Z38" s="142"/>
      <c r="AA38" s="67" t="str">
        <f t="shared" si="6"/>
        <v/>
      </c>
      <c r="AB38" s="22" t="str">
        <f t="shared" si="7"/>
        <v/>
      </c>
      <c r="AC38" s="22" t="b">
        <f>IF(J38&lt;&gt;"",J38&amp;COUNTIF(J16:J38,J38))</f>
        <v>0</v>
      </c>
      <c r="AD38" s="28" t="str">
        <f t="shared" si="8"/>
        <v/>
      </c>
      <c r="AE38" s="8" t="str">
        <f t="shared" si="9"/>
        <v/>
      </c>
      <c r="AF38" s="9" t="str">
        <f t="shared" si="0"/>
        <v/>
      </c>
      <c r="AG38" s="9" t="str">
        <f t="shared" si="10"/>
        <v/>
      </c>
      <c r="AH38" s="9" t="str">
        <f t="shared" si="1"/>
        <v/>
      </c>
      <c r="AI38" s="9" t="str">
        <f t="shared" si="2"/>
        <v/>
      </c>
      <c r="AJ38" s="8" t="str">
        <f t="shared" si="3"/>
        <v/>
      </c>
      <c r="AK38" s="8"/>
      <c r="AL38" s="8" t="str">
        <f t="shared" si="4"/>
        <v/>
      </c>
      <c r="AM38" s="29" t="str">
        <f t="shared" si="5"/>
        <v/>
      </c>
    </row>
    <row r="39" spans="1:39" ht="30" customHeight="1" thickBot="1">
      <c r="A39" s="69"/>
      <c r="B39" s="48"/>
      <c r="C39" s="174"/>
      <c r="D39" s="174"/>
      <c r="E39" s="174"/>
      <c r="F39" s="174"/>
      <c r="G39" s="174"/>
      <c r="H39" s="174"/>
      <c r="I39" s="48"/>
      <c r="J39" s="54"/>
      <c r="K39" s="87"/>
      <c r="L39" s="88"/>
      <c r="M39" s="88"/>
      <c r="N39" s="89"/>
      <c r="O39" s="107"/>
      <c r="P39" s="90"/>
      <c r="Q39" s="90"/>
      <c r="R39" s="89"/>
      <c r="S39" s="145"/>
      <c r="T39" s="146"/>
      <c r="U39" s="146"/>
      <c r="V39" s="147"/>
      <c r="W39" s="148"/>
      <c r="X39" s="149"/>
      <c r="Y39" s="149"/>
      <c r="Z39" s="147"/>
      <c r="AA39" s="67" t="str">
        <f t="shared" si="6"/>
        <v/>
      </c>
      <c r="AB39" s="22" t="str">
        <f t="shared" si="7"/>
        <v/>
      </c>
      <c r="AC39" s="22" t="b">
        <f>IF(J39&lt;&gt;"",J39&amp;COUNTIF(J16:J39,J39))</f>
        <v>0</v>
      </c>
      <c r="AD39" s="28" t="str">
        <f t="shared" si="8"/>
        <v/>
      </c>
      <c r="AE39" s="31" t="str">
        <f t="shared" si="9"/>
        <v/>
      </c>
      <c r="AF39" s="32" t="str">
        <f t="shared" si="0"/>
        <v/>
      </c>
      <c r="AG39" s="32" t="str">
        <f t="shared" si="10"/>
        <v/>
      </c>
      <c r="AH39" s="9" t="str">
        <f t="shared" si="1"/>
        <v/>
      </c>
      <c r="AI39" s="32" t="str">
        <f t="shared" si="2"/>
        <v/>
      </c>
      <c r="AJ39" s="8" t="str">
        <f t="shared" si="3"/>
        <v/>
      </c>
      <c r="AK39" s="31"/>
      <c r="AL39" s="61" t="str">
        <f t="shared" si="4"/>
        <v/>
      </c>
      <c r="AM39" s="62" t="str">
        <f t="shared" si="5"/>
        <v/>
      </c>
    </row>
    <row r="40" spans="1:39" ht="24.75" customHeight="1">
      <c r="AD40" s="33" t="s">
        <v>35</v>
      </c>
      <c r="AE40" s="34" t="s">
        <v>36</v>
      </c>
      <c r="AF40" s="34" t="s">
        <v>37</v>
      </c>
      <c r="AG40" s="34" t="s">
        <v>38</v>
      </c>
      <c r="AH40" s="34">
        <v>1</v>
      </c>
      <c r="AI40" s="34">
        <v>2</v>
      </c>
      <c r="AJ40" s="34">
        <v>3</v>
      </c>
      <c r="AK40" s="34">
        <v>4</v>
      </c>
      <c r="AL40" s="34">
        <v>5</v>
      </c>
      <c r="AM40" s="35">
        <v>6</v>
      </c>
    </row>
    <row r="41" spans="1:39" ht="24.75" hidden="1" customHeight="1" thickBot="1">
      <c r="AC41" s="4" t="s">
        <v>528</v>
      </c>
      <c r="AD41" s="30" t="str">
        <f>IF(COUNTIF($J$16:$J$39,"A")&gt;=4,284000+$B$7,"")</f>
        <v/>
      </c>
      <c r="AE41" s="36" t="str">
        <f>IF(AD41="","",$F$7&amp;"A")</f>
        <v/>
      </c>
      <c r="AF41" s="36" t="str">
        <f>IF(AD41="","",$K$7&amp;"A")</f>
        <v/>
      </c>
      <c r="AG41" s="36" t="str">
        <f>IF(AD41="","",I14)</f>
        <v/>
      </c>
      <c r="AH41" s="36" t="str">
        <f>IF(ISERROR(VLOOKUP($AC41&amp;AH$40,$AC$16:$AD$39,2,FALSE))=TRUE,"",VLOOKUP($AC41&amp;AH$40,$AC$16:$AD$39,2,FALSE))</f>
        <v/>
      </c>
      <c r="AI41" s="36" t="str">
        <f t="shared" ref="AI41:AM44" si="20">IF(ISERROR(VLOOKUP($AC41&amp;AI$40,$AC$16:$AD$39,2,FALSE))=TRUE,"",VLOOKUP($AC41&amp;AI$40,$AC$16:$AD$39,2,FALSE))</f>
        <v/>
      </c>
      <c r="AJ41" s="36" t="str">
        <f t="shared" si="20"/>
        <v/>
      </c>
      <c r="AK41" s="36" t="str">
        <f t="shared" si="20"/>
        <v/>
      </c>
      <c r="AL41" s="36" t="str">
        <f t="shared" si="20"/>
        <v/>
      </c>
      <c r="AM41" s="37" t="str">
        <f t="shared" si="20"/>
        <v/>
      </c>
    </row>
    <row r="42" spans="1:39" ht="13.8" hidden="1" thickBot="1">
      <c r="A42" s="18" t="s">
        <v>52</v>
      </c>
      <c r="C42" s="18" t="s">
        <v>18</v>
      </c>
      <c r="D42" s="18" t="s">
        <v>23</v>
      </c>
      <c r="E42" s="60" t="s">
        <v>67</v>
      </c>
      <c r="F42" s="60" t="s">
        <v>67</v>
      </c>
      <c r="J42" s="43"/>
      <c r="K42" s="43"/>
      <c r="L42" s="43"/>
      <c r="AC42" s="4" t="s">
        <v>529</v>
      </c>
      <c r="AD42" s="30" t="str">
        <f>IF(COUNTIF($J$16:$J$39,"B")&gt;=4,284000+$B$7,"")</f>
        <v/>
      </c>
      <c r="AE42" s="36" t="str">
        <f>IF(AD42="","",$F$7&amp;"B")</f>
        <v/>
      </c>
      <c r="AF42" s="36" t="str">
        <f>IF(AD42="","",$K$7&amp;"B")</f>
        <v/>
      </c>
      <c r="AG42" s="36" t="str">
        <f>IF(AD42="","","00000")</f>
        <v/>
      </c>
      <c r="AH42" s="36" t="str">
        <f>IF(ISERROR(VLOOKUP($AC42&amp;AH$40,$AC$16:$AD$39,2,FALSE))=TRUE,"",VLOOKUP($AC42&amp;AH$40,$AC$16:$AD$39,2,FALSE))</f>
        <v/>
      </c>
      <c r="AI42" s="36" t="str">
        <f t="shared" si="20"/>
        <v/>
      </c>
      <c r="AJ42" s="36" t="str">
        <f t="shared" si="20"/>
        <v/>
      </c>
      <c r="AK42" s="36" t="str">
        <f t="shared" si="20"/>
        <v/>
      </c>
      <c r="AL42" s="36" t="str">
        <f t="shared" si="20"/>
        <v/>
      </c>
      <c r="AM42" s="37" t="str">
        <f t="shared" si="20"/>
        <v/>
      </c>
    </row>
    <row r="43" spans="1:39" ht="13.8" hidden="1" thickBot="1">
      <c r="A43" s="100" t="s">
        <v>528</v>
      </c>
      <c r="C43" s="49" t="s">
        <v>470</v>
      </c>
      <c r="D43" s="57" t="s">
        <v>471</v>
      </c>
      <c r="E43" s="49">
        <v>10000000</v>
      </c>
      <c r="F43" s="49">
        <v>7</v>
      </c>
      <c r="J43" s="43"/>
      <c r="L43" s="76"/>
      <c r="M43" s="76"/>
      <c r="AC43" s="4" t="s">
        <v>530</v>
      </c>
      <c r="AD43" s="30" t="str">
        <f>IF(COUNTIF($J$16:$J$39,"C")&gt;=4,284000+$B$7,"")</f>
        <v/>
      </c>
      <c r="AE43" s="36" t="str">
        <f>IF(AD43="","",$F$7&amp;"C")</f>
        <v/>
      </c>
      <c r="AF43" s="36" t="str">
        <f>IF(AD43="","",$K$7&amp;"C")</f>
        <v/>
      </c>
      <c r="AG43" s="36" t="str">
        <f>IF(AD43="","","00000")</f>
        <v/>
      </c>
      <c r="AH43" s="36" t="str">
        <f>IF(ISERROR(VLOOKUP($AC43&amp;AH$40,$AC$16:$AD$39,2,FALSE))=TRUE,"",VLOOKUP($AC43&amp;AH$40,$AC$16:$AD$39,2,FALSE))</f>
        <v/>
      </c>
      <c r="AI43" s="36" t="str">
        <f t="shared" si="20"/>
        <v/>
      </c>
      <c r="AJ43" s="36" t="str">
        <f t="shared" si="20"/>
        <v/>
      </c>
      <c r="AK43" s="36" t="str">
        <f t="shared" si="20"/>
        <v/>
      </c>
      <c r="AL43" s="36" t="str">
        <f t="shared" si="20"/>
        <v/>
      </c>
      <c r="AM43" s="37" t="str">
        <f t="shared" si="20"/>
        <v/>
      </c>
    </row>
    <row r="44" spans="1:39" ht="13.8" hidden="1" thickBot="1">
      <c r="A44" s="100" t="s">
        <v>529</v>
      </c>
      <c r="C44" s="49" t="s">
        <v>532</v>
      </c>
      <c r="D44" s="57" t="s">
        <v>533</v>
      </c>
      <c r="E44" s="49">
        <v>100000</v>
      </c>
      <c r="F44" s="49">
        <v>5</v>
      </c>
      <c r="J44" s="43"/>
      <c r="L44" s="76"/>
      <c r="M44" s="76"/>
      <c r="AC44" s="4" t="s">
        <v>531</v>
      </c>
      <c r="AD44" s="30" t="str">
        <f>IF(COUNTIF($J$16:$J$39,"D")&gt;=4,284000+$B$7,"")</f>
        <v/>
      </c>
      <c r="AE44" s="36" t="str">
        <f>IF(AD44="","",$F$7&amp;"D")</f>
        <v/>
      </c>
      <c r="AF44" s="36" t="str">
        <f>IF(AD44="","",$K$7&amp;"D")</f>
        <v/>
      </c>
      <c r="AG44" s="36" t="str">
        <f>IF(AD44="","","00000")</f>
        <v/>
      </c>
      <c r="AH44" s="36" t="str">
        <f>IF(ISERROR(VLOOKUP($AC44&amp;AH$40,$AC$16:$AD$39,2,FALSE))=TRUE,"",VLOOKUP($AC44&amp;AH$40,$AC$16:$AD$39,2,FALSE))</f>
        <v/>
      </c>
      <c r="AI44" s="36" t="str">
        <f t="shared" si="20"/>
        <v/>
      </c>
      <c r="AJ44" s="36" t="str">
        <f t="shared" si="20"/>
        <v/>
      </c>
      <c r="AK44" s="36" t="str">
        <f t="shared" si="20"/>
        <v/>
      </c>
      <c r="AL44" s="36" t="str">
        <f t="shared" si="20"/>
        <v/>
      </c>
      <c r="AM44" s="37" t="str">
        <f t="shared" si="20"/>
        <v/>
      </c>
    </row>
    <row r="45" spans="1:39" hidden="1">
      <c r="A45" s="100" t="s">
        <v>530</v>
      </c>
      <c r="C45" s="49" t="s">
        <v>486</v>
      </c>
      <c r="D45" s="57" t="s">
        <v>487</v>
      </c>
      <c r="E45" s="49">
        <v>100000</v>
      </c>
      <c r="F45" s="49">
        <v>5</v>
      </c>
      <c r="J45" s="43"/>
      <c r="L45" s="76"/>
      <c r="M45" s="76"/>
    </row>
    <row r="46" spans="1:39" hidden="1">
      <c r="A46" s="20" t="s">
        <v>531</v>
      </c>
      <c r="C46" s="49"/>
      <c r="D46" s="58"/>
      <c r="E46" s="49"/>
      <c r="F46" s="49"/>
      <c r="J46" s="43"/>
      <c r="L46" s="76"/>
      <c r="M46" s="76"/>
    </row>
    <row r="47" spans="1:39" hidden="1">
      <c r="A47" s="14"/>
      <c r="C47" s="50"/>
      <c r="D47" s="59"/>
      <c r="E47" s="50"/>
      <c r="F47" s="50"/>
      <c r="J47" s="43"/>
      <c r="L47" s="76"/>
      <c r="M47" s="76"/>
    </row>
    <row r="48" spans="1:39" hidden="1">
      <c r="A48" s="18" t="s">
        <v>53</v>
      </c>
      <c r="J48" s="43"/>
      <c r="L48" s="76"/>
      <c r="M48" s="76"/>
    </row>
    <row r="49" spans="1:13" hidden="1">
      <c r="A49" s="51">
        <v>25</v>
      </c>
      <c r="C49" s="98" t="s">
        <v>463</v>
      </c>
      <c r="J49" s="43"/>
      <c r="L49" s="76"/>
      <c r="M49" s="76"/>
    </row>
    <row r="50" spans="1:13" hidden="1">
      <c r="A50" s="52">
        <v>26</v>
      </c>
      <c r="C50" s="100">
        <v>0</v>
      </c>
      <c r="J50" s="43"/>
      <c r="L50" s="76"/>
      <c r="M50" s="76"/>
    </row>
    <row r="51" spans="1:13" hidden="1">
      <c r="A51" s="14"/>
      <c r="C51" s="99">
        <v>1</v>
      </c>
      <c r="J51" s="43"/>
      <c r="L51" s="76"/>
      <c r="M51" s="76"/>
    </row>
    <row r="52" spans="1:13" hidden="1">
      <c r="A52" s="53" t="s">
        <v>47</v>
      </c>
      <c r="J52" s="43"/>
      <c r="L52" s="76"/>
      <c r="M52" s="76"/>
    </row>
    <row r="53" spans="1:13" hidden="1">
      <c r="A53" s="19">
        <v>4</v>
      </c>
      <c r="J53" s="43"/>
      <c r="L53" s="76"/>
      <c r="M53" s="76"/>
    </row>
    <row r="54" spans="1:13" hidden="1">
      <c r="A54" s="19">
        <v>5</v>
      </c>
      <c r="J54" s="43"/>
      <c r="L54" s="76"/>
      <c r="M54" s="76"/>
    </row>
    <row r="55" spans="1:13" hidden="1">
      <c r="A55" s="19">
        <v>6</v>
      </c>
      <c r="J55" s="43"/>
      <c r="L55" s="76"/>
      <c r="M55" s="76"/>
    </row>
    <row r="56" spans="1:13" hidden="1">
      <c r="A56" s="19">
        <v>7</v>
      </c>
      <c r="J56" s="43"/>
      <c r="L56" s="76"/>
      <c r="M56" s="76"/>
    </row>
    <row r="57" spans="1:13" hidden="1">
      <c r="A57" s="19">
        <v>8</v>
      </c>
      <c r="J57" s="43"/>
      <c r="L57" s="76"/>
      <c r="M57" s="76"/>
    </row>
    <row r="58" spans="1:13" hidden="1">
      <c r="A58" s="19">
        <v>9</v>
      </c>
      <c r="J58" s="43"/>
      <c r="L58" s="76"/>
      <c r="M58" s="76"/>
    </row>
    <row r="59" spans="1:13" hidden="1">
      <c r="A59" s="19">
        <v>10</v>
      </c>
      <c r="J59" s="43"/>
      <c r="L59" s="76"/>
      <c r="M59" s="76"/>
    </row>
    <row r="60" spans="1:13" hidden="1">
      <c r="A60" s="19">
        <v>11</v>
      </c>
      <c r="J60" s="43"/>
      <c r="L60" s="76"/>
      <c r="M60" s="76"/>
    </row>
    <row r="61" spans="1:13" hidden="1">
      <c r="A61" s="19">
        <v>12</v>
      </c>
      <c r="J61" s="43"/>
      <c r="L61" s="76"/>
      <c r="M61" s="76"/>
    </row>
    <row r="62" spans="1:13" hidden="1">
      <c r="A62" s="19">
        <v>1</v>
      </c>
      <c r="J62" s="43"/>
      <c r="L62" s="76"/>
      <c r="M62" s="76"/>
    </row>
    <row r="63" spans="1:13" hidden="1">
      <c r="A63" s="19">
        <v>2</v>
      </c>
      <c r="J63" s="43"/>
      <c r="L63" s="76"/>
      <c r="M63" s="76"/>
    </row>
    <row r="64" spans="1:13" hidden="1">
      <c r="A64" s="20">
        <v>3</v>
      </c>
      <c r="J64" s="43"/>
      <c r="L64" s="76"/>
      <c r="M64" s="76"/>
    </row>
    <row r="65" spans="1:13" hidden="1">
      <c r="A65" s="14"/>
      <c r="J65" s="43"/>
      <c r="L65" s="76"/>
      <c r="M65" s="76"/>
    </row>
    <row r="66" spans="1:13" hidden="1">
      <c r="A66" s="53" t="s">
        <v>48</v>
      </c>
      <c r="J66" s="43"/>
      <c r="L66" s="76"/>
      <c r="M66" s="76"/>
    </row>
    <row r="67" spans="1:13" hidden="1">
      <c r="A67" s="19">
        <v>1</v>
      </c>
      <c r="J67" s="43"/>
      <c r="L67" s="76"/>
      <c r="M67" s="76"/>
    </row>
    <row r="68" spans="1:13" hidden="1">
      <c r="A68" s="19">
        <v>2</v>
      </c>
      <c r="J68" s="43"/>
      <c r="L68" s="76"/>
      <c r="M68" s="76"/>
    </row>
    <row r="69" spans="1:13" hidden="1">
      <c r="A69" s="19">
        <v>3</v>
      </c>
      <c r="J69" s="43"/>
      <c r="L69" s="76"/>
      <c r="M69" s="76"/>
    </row>
    <row r="70" spans="1:13" hidden="1">
      <c r="A70" s="19">
        <v>4</v>
      </c>
      <c r="J70" s="43"/>
      <c r="L70" s="76"/>
      <c r="M70" s="76"/>
    </row>
    <row r="71" spans="1:13" hidden="1">
      <c r="A71" s="19">
        <v>5</v>
      </c>
      <c r="J71" s="43"/>
      <c r="L71" s="76"/>
      <c r="M71" s="76"/>
    </row>
    <row r="72" spans="1:13" hidden="1">
      <c r="A72" s="19">
        <v>6</v>
      </c>
      <c r="J72" s="43"/>
      <c r="L72" s="76"/>
      <c r="M72" s="76"/>
    </row>
    <row r="73" spans="1:13" hidden="1">
      <c r="A73" s="19">
        <v>7</v>
      </c>
      <c r="J73" s="43"/>
      <c r="L73" s="76"/>
      <c r="M73" s="76"/>
    </row>
    <row r="74" spans="1:13" hidden="1">
      <c r="A74" s="19">
        <v>8</v>
      </c>
      <c r="J74" s="43"/>
      <c r="L74" s="76"/>
      <c r="M74" s="76"/>
    </row>
    <row r="75" spans="1:13" hidden="1">
      <c r="A75" s="19">
        <v>9</v>
      </c>
      <c r="J75" s="43"/>
      <c r="L75" s="76"/>
      <c r="M75" s="76"/>
    </row>
    <row r="76" spans="1:13" hidden="1">
      <c r="A76" s="19">
        <v>10</v>
      </c>
      <c r="J76" s="43"/>
      <c r="L76" s="76"/>
      <c r="M76" s="76"/>
    </row>
    <row r="77" spans="1:13" hidden="1">
      <c r="A77" s="19">
        <v>11</v>
      </c>
      <c r="J77" s="43"/>
      <c r="L77" s="76"/>
      <c r="M77" s="76"/>
    </row>
    <row r="78" spans="1:13" hidden="1">
      <c r="A78" s="19">
        <v>12</v>
      </c>
      <c r="J78" s="43"/>
      <c r="L78" s="76"/>
      <c r="M78" s="76"/>
    </row>
    <row r="79" spans="1:13" hidden="1">
      <c r="A79" s="19">
        <v>13</v>
      </c>
      <c r="J79" s="43"/>
      <c r="L79" s="76"/>
      <c r="M79" s="76"/>
    </row>
    <row r="80" spans="1:13" hidden="1">
      <c r="A80" s="19">
        <v>14</v>
      </c>
      <c r="J80" s="43"/>
      <c r="L80" s="76"/>
      <c r="M80" s="76"/>
    </row>
    <row r="81" spans="1:13" hidden="1">
      <c r="A81" s="19">
        <v>15</v>
      </c>
      <c r="J81" s="43"/>
      <c r="L81" s="76"/>
      <c r="M81" s="76"/>
    </row>
    <row r="82" spans="1:13" hidden="1">
      <c r="A82" s="19">
        <v>16</v>
      </c>
      <c r="J82" s="43"/>
      <c r="L82" s="76"/>
      <c r="M82" s="76"/>
    </row>
    <row r="83" spans="1:13" hidden="1">
      <c r="A83" s="19">
        <v>17</v>
      </c>
      <c r="J83" s="43"/>
      <c r="L83" s="76"/>
      <c r="M83" s="76"/>
    </row>
    <row r="84" spans="1:13" hidden="1">
      <c r="A84" s="19">
        <v>18</v>
      </c>
      <c r="J84" s="43"/>
      <c r="L84" s="76"/>
      <c r="M84" s="76"/>
    </row>
    <row r="85" spans="1:13" hidden="1">
      <c r="A85" s="19">
        <v>19</v>
      </c>
      <c r="J85" s="43"/>
      <c r="L85" s="76"/>
      <c r="M85" s="76"/>
    </row>
    <row r="86" spans="1:13" hidden="1">
      <c r="A86" s="19">
        <v>20</v>
      </c>
      <c r="J86" s="43"/>
      <c r="L86" s="76"/>
      <c r="M86" s="76"/>
    </row>
    <row r="87" spans="1:13" hidden="1">
      <c r="A87" s="19">
        <v>21</v>
      </c>
      <c r="J87" s="43"/>
      <c r="L87" s="76"/>
      <c r="M87" s="76"/>
    </row>
    <row r="88" spans="1:13" hidden="1">
      <c r="A88" s="19">
        <v>22</v>
      </c>
      <c r="J88" s="43"/>
      <c r="L88" s="76"/>
      <c r="M88" s="76"/>
    </row>
    <row r="89" spans="1:13" hidden="1">
      <c r="A89" s="19">
        <v>23</v>
      </c>
      <c r="J89" s="43"/>
      <c r="L89" s="76"/>
      <c r="M89" s="76"/>
    </row>
    <row r="90" spans="1:13" hidden="1">
      <c r="A90" s="19">
        <v>24</v>
      </c>
      <c r="J90" s="43"/>
      <c r="L90" s="76"/>
      <c r="M90" s="76"/>
    </row>
    <row r="91" spans="1:13" hidden="1">
      <c r="A91" s="19">
        <v>25</v>
      </c>
      <c r="J91" s="43"/>
      <c r="L91" s="76"/>
      <c r="M91" s="76"/>
    </row>
    <row r="92" spans="1:13" hidden="1">
      <c r="A92" s="19">
        <v>26</v>
      </c>
      <c r="J92" s="43"/>
      <c r="L92" s="76"/>
      <c r="M92" s="76"/>
    </row>
    <row r="93" spans="1:13" hidden="1">
      <c r="A93" s="19">
        <v>27</v>
      </c>
      <c r="J93" s="43"/>
      <c r="L93" s="76"/>
      <c r="M93" s="76"/>
    </row>
    <row r="94" spans="1:13" hidden="1">
      <c r="A94" s="19">
        <v>28</v>
      </c>
      <c r="J94" s="43"/>
      <c r="L94" s="76"/>
      <c r="M94" s="76"/>
    </row>
    <row r="95" spans="1:13" hidden="1">
      <c r="A95" s="19">
        <v>29</v>
      </c>
      <c r="J95" s="43"/>
      <c r="L95" s="76"/>
      <c r="M95" s="76"/>
    </row>
    <row r="96" spans="1:13" hidden="1">
      <c r="A96" s="19">
        <v>30</v>
      </c>
      <c r="J96" s="43"/>
      <c r="L96" s="76"/>
      <c r="M96" s="76"/>
    </row>
    <row r="97" spans="1:13" hidden="1">
      <c r="A97" s="20">
        <v>31</v>
      </c>
      <c r="J97" s="43"/>
      <c r="L97" s="76"/>
      <c r="M97" s="76"/>
    </row>
    <row r="98" spans="1:13">
      <c r="J98" s="43"/>
      <c r="L98" s="76"/>
      <c r="M98" s="76"/>
    </row>
    <row r="99" spans="1:13">
      <c r="J99" s="43"/>
      <c r="L99" s="76"/>
      <c r="M99" s="76"/>
    </row>
    <row r="100" spans="1:13">
      <c r="J100" s="43"/>
      <c r="L100" s="76"/>
      <c r="M100" s="76"/>
    </row>
    <row r="101" spans="1:13">
      <c r="J101" s="43"/>
      <c r="L101" s="76"/>
      <c r="M101" s="76"/>
    </row>
    <row r="102" spans="1:13">
      <c r="J102" s="43"/>
      <c r="L102" s="76"/>
      <c r="M102" s="76"/>
    </row>
    <row r="103" spans="1:13">
      <c r="J103" s="43"/>
      <c r="L103" s="76"/>
      <c r="M103" s="76"/>
    </row>
    <row r="104" spans="1:13">
      <c r="J104" s="43"/>
      <c r="L104" s="76"/>
      <c r="M104" s="76"/>
    </row>
    <row r="105" spans="1:13">
      <c r="J105" s="43"/>
      <c r="L105" s="76"/>
      <c r="M105" s="76"/>
    </row>
    <row r="106" spans="1:13">
      <c r="J106" s="43"/>
      <c r="L106" s="76"/>
      <c r="M106" s="76"/>
    </row>
    <row r="107" spans="1:13">
      <c r="J107" s="43"/>
      <c r="L107" s="76"/>
      <c r="M107" s="76"/>
    </row>
    <row r="108" spans="1:13">
      <c r="J108" s="43"/>
      <c r="L108" s="76"/>
      <c r="M108" s="76"/>
    </row>
    <row r="109" spans="1:13">
      <c r="J109" s="43"/>
      <c r="L109" s="76"/>
      <c r="M109" s="76"/>
    </row>
    <row r="110" spans="1:13">
      <c r="J110" s="43"/>
      <c r="L110" s="76"/>
      <c r="M110" s="76"/>
    </row>
    <row r="111" spans="1:13">
      <c r="J111" s="43"/>
      <c r="L111" s="76"/>
      <c r="M111" s="76"/>
    </row>
    <row r="112" spans="1:13">
      <c r="J112" s="43"/>
      <c r="L112" s="76"/>
      <c r="M112" s="76"/>
    </row>
    <row r="113" spans="10:13">
      <c r="J113" s="43"/>
      <c r="L113" s="76"/>
      <c r="M113" s="76"/>
    </row>
    <row r="114" spans="10:13">
      <c r="J114" s="43"/>
      <c r="L114" s="76"/>
      <c r="M114" s="76"/>
    </row>
    <row r="115" spans="10:13">
      <c r="J115" s="43"/>
      <c r="L115" s="76"/>
      <c r="M115" s="76"/>
    </row>
    <row r="116" spans="10:13">
      <c r="J116" s="43"/>
      <c r="L116" s="76"/>
      <c r="M116" s="76"/>
    </row>
    <row r="117" spans="10:13">
      <c r="J117" s="43"/>
      <c r="L117" s="76"/>
      <c r="M117" s="76"/>
    </row>
    <row r="118" spans="10:13">
      <c r="J118" s="43"/>
      <c r="L118" s="76"/>
      <c r="M118" s="76"/>
    </row>
    <row r="119" spans="10:13">
      <c r="J119" s="43"/>
      <c r="L119" s="76"/>
      <c r="M119" s="76"/>
    </row>
    <row r="120" spans="10:13">
      <c r="J120" s="43"/>
      <c r="L120" s="76"/>
      <c r="M120" s="76"/>
    </row>
    <row r="121" spans="10:13">
      <c r="J121" s="43"/>
      <c r="L121" s="76"/>
      <c r="M121" s="76"/>
    </row>
    <row r="122" spans="10:13">
      <c r="J122" s="43"/>
      <c r="L122" s="76"/>
      <c r="M122" s="76"/>
    </row>
    <row r="123" spans="10:13">
      <c r="J123" s="43"/>
      <c r="L123" s="76"/>
      <c r="M123" s="76"/>
    </row>
    <row r="124" spans="10:13">
      <c r="J124" s="43"/>
      <c r="L124" s="76"/>
      <c r="M124" s="76"/>
    </row>
    <row r="125" spans="10:13">
      <c r="J125" s="43"/>
      <c r="L125" s="76"/>
      <c r="M125" s="76"/>
    </row>
    <row r="126" spans="10:13">
      <c r="J126" s="43"/>
      <c r="L126" s="76"/>
      <c r="M126" s="76"/>
    </row>
    <row r="127" spans="10:13">
      <c r="J127" s="43"/>
      <c r="L127" s="76"/>
      <c r="M127" s="76"/>
    </row>
    <row r="128" spans="10:13">
      <c r="J128" s="43"/>
      <c r="L128" s="76"/>
      <c r="M128" s="76"/>
    </row>
    <row r="129" spans="10:13">
      <c r="J129" s="43"/>
      <c r="L129" s="76"/>
      <c r="M129" s="76"/>
    </row>
    <row r="130" spans="10:13">
      <c r="J130" s="43"/>
      <c r="L130" s="76"/>
      <c r="M130" s="76"/>
    </row>
    <row r="131" spans="10:13">
      <c r="J131" s="43"/>
      <c r="L131" s="76"/>
      <c r="M131" s="76"/>
    </row>
    <row r="132" spans="10:13">
      <c r="J132" s="43"/>
      <c r="L132" s="76"/>
      <c r="M132" s="76"/>
    </row>
    <row r="133" spans="10:13">
      <c r="J133" s="43"/>
      <c r="L133" s="76"/>
      <c r="M133" s="76"/>
    </row>
    <row r="134" spans="10:13">
      <c r="J134" s="43"/>
      <c r="L134" s="76"/>
      <c r="M134" s="76"/>
    </row>
    <row r="135" spans="10:13">
      <c r="J135" s="43"/>
      <c r="L135" s="76"/>
      <c r="M135" s="76"/>
    </row>
    <row r="136" spans="10:13">
      <c r="J136" s="43"/>
      <c r="L136" s="76"/>
      <c r="M136" s="76"/>
    </row>
    <row r="137" spans="10:13">
      <c r="J137" s="43"/>
      <c r="L137" s="76"/>
      <c r="M137" s="76"/>
    </row>
    <row r="138" spans="10:13">
      <c r="J138" s="43"/>
      <c r="L138" s="76"/>
      <c r="M138" s="76"/>
    </row>
    <row r="139" spans="10:13">
      <c r="J139" s="43"/>
      <c r="L139" s="76"/>
      <c r="M139" s="76"/>
    </row>
    <row r="140" spans="10:13">
      <c r="J140" s="43"/>
      <c r="L140" s="76"/>
      <c r="M140" s="76"/>
    </row>
    <row r="141" spans="10:13">
      <c r="J141" s="43"/>
      <c r="L141" s="76"/>
      <c r="M141" s="76"/>
    </row>
    <row r="142" spans="10:13">
      <c r="J142" s="43"/>
      <c r="L142" s="76"/>
      <c r="M142" s="76"/>
    </row>
    <row r="143" spans="10:13">
      <c r="J143" s="43"/>
      <c r="L143" s="76"/>
      <c r="M143" s="76"/>
    </row>
    <row r="144" spans="10:13">
      <c r="J144" s="43"/>
      <c r="L144" s="76"/>
      <c r="M144" s="76"/>
    </row>
    <row r="145" spans="10:13">
      <c r="J145" s="43"/>
      <c r="L145" s="76"/>
      <c r="M145" s="76"/>
    </row>
    <row r="146" spans="10:13">
      <c r="J146" s="43"/>
      <c r="L146" s="76"/>
      <c r="M146" s="76"/>
    </row>
    <row r="147" spans="10:13">
      <c r="J147" s="43"/>
      <c r="L147" s="76"/>
      <c r="M147" s="76"/>
    </row>
    <row r="148" spans="10:13">
      <c r="J148" s="43"/>
      <c r="L148" s="76"/>
      <c r="M148" s="76"/>
    </row>
    <row r="149" spans="10:13">
      <c r="J149" s="43"/>
      <c r="L149" s="76"/>
      <c r="M149" s="76"/>
    </row>
    <row r="150" spans="10:13">
      <c r="J150" s="43"/>
      <c r="L150" s="76"/>
      <c r="M150" s="76"/>
    </row>
    <row r="151" spans="10:13">
      <c r="J151" s="43"/>
      <c r="L151" s="76"/>
      <c r="M151" s="76"/>
    </row>
    <row r="152" spans="10:13">
      <c r="J152" s="43"/>
      <c r="L152" s="76"/>
      <c r="M152" s="76"/>
    </row>
    <row r="153" spans="10:13">
      <c r="J153" s="43"/>
      <c r="L153" s="76"/>
      <c r="M153" s="76"/>
    </row>
    <row r="154" spans="10:13">
      <c r="J154" s="43"/>
      <c r="L154" s="76"/>
      <c r="M154" s="76"/>
    </row>
    <row r="155" spans="10:13">
      <c r="J155" s="43"/>
      <c r="L155" s="76"/>
      <c r="M155" s="76"/>
    </row>
    <row r="156" spans="10:13">
      <c r="J156" s="43"/>
      <c r="L156" s="76"/>
      <c r="M156" s="76"/>
    </row>
    <row r="157" spans="10:13">
      <c r="J157" s="43"/>
      <c r="L157" s="76"/>
      <c r="M157" s="76"/>
    </row>
    <row r="158" spans="10:13">
      <c r="J158" s="43"/>
      <c r="L158" s="76"/>
      <c r="M158" s="76"/>
    </row>
    <row r="159" spans="10:13">
      <c r="J159" s="43"/>
      <c r="L159" s="76"/>
      <c r="M159" s="76"/>
    </row>
    <row r="160" spans="10:13">
      <c r="J160" s="43"/>
      <c r="L160" s="76"/>
      <c r="M160" s="76"/>
    </row>
    <row r="161" spans="10:13">
      <c r="J161" s="43"/>
      <c r="L161" s="76"/>
      <c r="M161" s="76"/>
    </row>
    <row r="162" spans="10:13">
      <c r="J162" s="43"/>
      <c r="L162" s="76"/>
      <c r="M162" s="76"/>
    </row>
    <row r="163" spans="10:13">
      <c r="J163" s="43"/>
      <c r="L163" s="76"/>
      <c r="M163" s="76"/>
    </row>
    <row r="164" spans="10:13">
      <c r="J164" s="43"/>
      <c r="L164" s="76"/>
      <c r="M164" s="76"/>
    </row>
    <row r="165" spans="10:13">
      <c r="J165" s="43"/>
      <c r="L165" s="76"/>
      <c r="M165" s="76"/>
    </row>
    <row r="166" spans="10:13">
      <c r="J166" s="43"/>
      <c r="L166" s="76"/>
      <c r="M166" s="76"/>
    </row>
    <row r="167" spans="10:13">
      <c r="J167" s="43"/>
      <c r="L167" s="76"/>
      <c r="M167" s="76"/>
    </row>
    <row r="168" spans="10:13">
      <c r="J168" s="43"/>
      <c r="L168" s="76"/>
      <c r="M168" s="76"/>
    </row>
    <row r="169" spans="10:13">
      <c r="J169" s="43"/>
      <c r="L169" s="76"/>
      <c r="M169" s="76"/>
    </row>
    <row r="170" spans="10:13">
      <c r="J170" s="43"/>
      <c r="L170" s="76"/>
      <c r="M170" s="76"/>
    </row>
    <row r="171" spans="10:13">
      <c r="J171" s="43"/>
      <c r="L171" s="76"/>
      <c r="M171" s="76"/>
    </row>
    <row r="172" spans="10:13">
      <c r="J172" s="43"/>
      <c r="L172" s="76"/>
      <c r="M172" s="76"/>
    </row>
    <row r="173" spans="10:13">
      <c r="J173" s="43"/>
      <c r="L173" s="76"/>
      <c r="M173" s="76"/>
    </row>
    <row r="174" spans="10:13">
      <c r="J174" s="43"/>
      <c r="L174" s="76"/>
      <c r="M174" s="76"/>
    </row>
    <row r="175" spans="10:13">
      <c r="J175" s="43"/>
      <c r="L175" s="76"/>
      <c r="M175" s="76"/>
    </row>
    <row r="176" spans="10:13">
      <c r="J176" s="43"/>
      <c r="L176" s="76"/>
      <c r="M176" s="76"/>
    </row>
    <row r="177" spans="10:13">
      <c r="J177" s="43"/>
      <c r="L177" s="76"/>
      <c r="M177" s="76"/>
    </row>
    <row r="178" spans="10:13">
      <c r="J178" s="43"/>
      <c r="L178" s="76"/>
      <c r="M178" s="76"/>
    </row>
    <row r="179" spans="10:13">
      <c r="J179" s="43"/>
      <c r="L179" s="76"/>
      <c r="M179" s="76"/>
    </row>
    <row r="180" spans="10:13">
      <c r="J180" s="43"/>
      <c r="L180" s="76"/>
      <c r="M180" s="76"/>
    </row>
    <row r="181" spans="10:13">
      <c r="J181" s="43"/>
      <c r="L181" s="76"/>
      <c r="M181" s="76"/>
    </row>
    <row r="182" spans="10:13">
      <c r="J182" s="43"/>
      <c r="L182" s="76"/>
      <c r="M182" s="76"/>
    </row>
    <row r="183" spans="10:13">
      <c r="J183" s="43"/>
      <c r="L183" s="76"/>
      <c r="M183" s="76"/>
    </row>
    <row r="184" spans="10:13">
      <c r="J184" s="43"/>
      <c r="L184" s="76"/>
      <c r="M184" s="76"/>
    </row>
    <row r="185" spans="10:13">
      <c r="J185" s="43"/>
      <c r="L185" s="76"/>
      <c r="M185" s="76"/>
    </row>
    <row r="186" spans="10:13">
      <c r="J186" s="43"/>
      <c r="L186" s="76"/>
      <c r="M186" s="76"/>
    </row>
    <row r="187" spans="10:13">
      <c r="J187" s="43"/>
      <c r="L187" s="76"/>
      <c r="M187" s="76"/>
    </row>
    <row r="188" spans="10:13">
      <c r="J188" s="43"/>
      <c r="L188" s="76"/>
      <c r="M188" s="76"/>
    </row>
    <row r="189" spans="10:13">
      <c r="J189" s="43"/>
      <c r="L189" s="76"/>
      <c r="M189" s="76"/>
    </row>
    <row r="190" spans="10:13">
      <c r="J190" s="43"/>
      <c r="L190" s="76"/>
      <c r="M190" s="76"/>
    </row>
    <row r="191" spans="10:13">
      <c r="J191" s="43"/>
      <c r="L191" s="76"/>
      <c r="M191" s="76"/>
    </row>
    <row r="192" spans="10:13">
      <c r="J192" s="43"/>
      <c r="L192" s="76"/>
      <c r="M192" s="76"/>
    </row>
    <row r="193" spans="10:13">
      <c r="J193" s="43"/>
      <c r="L193" s="76"/>
      <c r="M193" s="76"/>
    </row>
    <row r="194" spans="10:13">
      <c r="J194" s="43"/>
      <c r="L194" s="76"/>
      <c r="M194" s="76"/>
    </row>
    <row r="195" spans="10:13">
      <c r="J195" s="43"/>
      <c r="L195" s="76"/>
      <c r="M195" s="76"/>
    </row>
    <row r="196" spans="10:13">
      <c r="J196" s="43"/>
      <c r="L196" s="76"/>
      <c r="M196" s="76"/>
    </row>
    <row r="197" spans="10:13">
      <c r="J197" s="43"/>
      <c r="L197" s="76"/>
      <c r="M197" s="76"/>
    </row>
    <row r="198" spans="10:13">
      <c r="J198" s="43"/>
      <c r="L198" s="76"/>
      <c r="M198" s="76"/>
    </row>
    <row r="199" spans="10:13">
      <c r="J199" s="43"/>
      <c r="L199" s="76"/>
      <c r="M199" s="76"/>
    </row>
    <row r="200" spans="10:13">
      <c r="J200" s="43"/>
      <c r="L200" s="76"/>
      <c r="M200" s="76"/>
    </row>
    <row r="201" spans="10:13">
      <c r="J201" s="43"/>
      <c r="L201" s="76"/>
      <c r="M201" s="76"/>
    </row>
    <row r="202" spans="10:13">
      <c r="J202" s="43"/>
      <c r="L202" s="76"/>
      <c r="M202" s="76"/>
    </row>
    <row r="203" spans="10:13">
      <c r="J203" s="43"/>
      <c r="L203" s="76"/>
      <c r="M203" s="76"/>
    </row>
    <row r="204" spans="10:13">
      <c r="J204" s="43"/>
      <c r="L204" s="76"/>
      <c r="M204" s="76"/>
    </row>
    <row r="205" spans="10:13">
      <c r="J205" s="43"/>
      <c r="L205" s="76"/>
      <c r="M205" s="76"/>
    </row>
    <row r="206" spans="10:13">
      <c r="J206" s="43"/>
      <c r="L206" s="76"/>
      <c r="M206" s="76"/>
    </row>
    <row r="207" spans="10:13">
      <c r="J207" s="43"/>
      <c r="L207" s="76"/>
      <c r="M207" s="76"/>
    </row>
    <row r="208" spans="10:13">
      <c r="J208" s="43"/>
      <c r="L208" s="76"/>
      <c r="M208" s="76"/>
    </row>
    <row r="209" spans="10:13">
      <c r="J209" s="43"/>
      <c r="L209" s="76"/>
      <c r="M209" s="76"/>
    </row>
    <row r="210" spans="10:13">
      <c r="J210" s="43"/>
      <c r="L210" s="76"/>
      <c r="M210" s="76"/>
    </row>
    <row r="211" spans="10:13">
      <c r="J211" s="43"/>
      <c r="L211" s="76"/>
      <c r="M211" s="76"/>
    </row>
    <row r="212" spans="10:13">
      <c r="J212" s="43"/>
      <c r="L212" s="76"/>
      <c r="M212" s="76"/>
    </row>
    <row r="213" spans="10:13">
      <c r="J213" s="43"/>
      <c r="L213" s="76"/>
      <c r="M213" s="76"/>
    </row>
    <row r="214" spans="10:13">
      <c r="J214" s="43"/>
      <c r="L214" s="76"/>
      <c r="M214" s="76"/>
    </row>
    <row r="215" spans="10:13">
      <c r="J215" s="43"/>
      <c r="L215" s="76"/>
      <c r="M215" s="76"/>
    </row>
    <row r="216" spans="10:13">
      <c r="J216" s="43"/>
      <c r="L216" s="76"/>
      <c r="M216" s="76"/>
    </row>
    <row r="217" spans="10:13">
      <c r="J217" s="43"/>
      <c r="L217" s="76"/>
      <c r="M217" s="76"/>
    </row>
    <row r="218" spans="10:13">
      <c r="J218" s="43"/>
      <c r="L218" s="76"/>
      <c r="M218" s="76"/>
    </row>
    <row r="219" spans="10:13">
      <c r="J219" s="43"/>
      <c r="L219" s="76"/>
      <c r="M219" s="76"/>
    </row>
    <row r="220" spans="10:13">
      <c r="J220" s="43"/>
      <c r="L220" s="76"/>
      <c r="M220" s="76"/>
    </row>
    <row r="221" spans="10:13">
      <c r="J221" s="43"/>
      <c r="L221" s="76"/>
      <c r="M221" s="76"/>
    </row>
    <row r="222" spans="10:13">
      <c r="J222" s="43"/>
      <c r="L222" s="76"/>
      <c r="M222" s="76"/>
    </row>
    <row r="223" spans="10:13">
      <c r="J223" s="43"/>
      <c r="L223" s="76"/>
      <c r="M223" s="76"/>
    </row>
    <row r="224" spans="10:13">
      <c r="J224" s="43"/>
      <c r="L224" s="76"/>
      <c r="M224" s="76"/>
    </row>
    <row r="225" spans="10:13">
      <c r="J225" s="43"/>
      <c r="L225" s="76"/>
      <c r="M225" s="76"/>
    </row>
    <row r="226" spans="10:13">
      <c r="J226" s="43"/>
      <c r="L226" s="76"/>
      <c r="M226" s="76"/>
    </row>
    <row r="227" spans="10:13">
      <c r="J227" s="43"/>
      <c r="L227" s="76"/>
      <c r="M227" s="76"/>
    </row>
    <row r="228" spans="10:13">
      <c r="J228" s="43"/>
      <c r="L228" s="76"/>
      <c r="M228" s="76"/>
    </row>
    <row r="229" spans="10:13">
      <c r="J229" s="43"/>
      <c r="L229" s="76"/>
      <c r="M229" s="76"/>
    </row>
    <row r="230" spans="10:13">
      <c r="J230" s="43"/>
      <c r="L230" s="76"/>
      <c r="M230" s="76"/>
    </row>
    <row r="231" spans="10:13">
      <c r="J231" s="43"/>
      <c r="L231" s="76"/>
      <c r="M231" s="76"/>
    </row>
    <row r="232" spans="10:13">
      <c r="J232" s="43"/>
      <c r="L232" s="76"/>
      <c r="M232" s="76"/>
    </row>
    <row r="233" spans="10:13">
      <c r="J233" s="43"/>
      <c r="L233" s="76"/>
      <c r="M233" s="76"/>
    </row>
    <row r="234" spans="10:13">
      <c r="J234" s="43"/>
      <c r="L234" s="76"/>
      <c r="M234" s="76"/>
    </row>
    <row r="235" spans="10:13">
      <c r="J235" s="43"/>
      <c r="L235" s="76"/>
      <c r="M235" s="76"/>
    </row>
    <row r="236" spans="10:13">
      <c r="J236" s="43"/>
      <c r="L236" s="76"/>
      <c r="M236" s="76"/>
    </row>
    <row r="237" spans="10:13">
      <c r="J237" s="43"/>
      <c r="L237" s="76"/>
      <c r="M237" s="76"/>
    </row>
    <row r="238" spans="10:13">
      <c r="J238" s="43"/>
      <c r="L238" s="76"/>
      <c r="M238" s="76"/>
    </row>
    <row r="239" spans="10:13">
      <c r="J239" s="43"/>
      <c r="L239" s="76"/>
      <c r="M239" s="76"/>
    </row>
    <row r="240" spans="10:13">
      <c r="J240" s="43"/>
      <c r="L240" s="76"/>
      <c r="M240" s="76"/>
    </row>
    <row r="241" spans="10:13">
      <c r="J241" s="43"/>
      <c r="L241" s="76"/>
      <c r="M241" s="76"/>
    </row>
    <row r="242" spans="10:13">
      <c r="J242" s="43"/>
      <c r="L242" s="76"/>
      <c r="M242" s="76"/>
    </row>
    <row r="243" spans="10:13">
      <c r="J243" s="43"/>
      <c r="L243" s="76"/>
      <c r="M243" s="76"/>
    </row>
    <row r="244" spans="10:13">
      <c r="J244" s="43"/>
      <c r="L244" s="76"/>
      <c r="M244" s="76"/>
    </row>
    <row r="245" spans="10:13">
      <c r="J245" s="43"/>
      <c r="L245" s="76"/>
      <c r="M245" s="76"/>
    </row>
    <row r="246" spans="10:13">
      <c r="J246" s="43"/>
      <c r="L246" s="76"/>
      <c r="M246" s="76"/>
    </row>
    <row r="247" spans="10:13">
      <c r="J247" s="43"/>
      <c r="L247" s="76"/>
      <c r="M247" s="76"/>
    </row>
    <row r="248" spans="10:13">
      <c r="J248" s="43"/>
      <c r="L248" s="76"/>
      <c r="M248" s="76"/>
    </row>
    <row r="249" spans="10:13">
      <c r="J249" s="43"/>
      <c r="L249" s="76"/>
      <c r="M249" s="76"/>
    </row>
    <row r="250" spans="10:13">
      <c r="J250" s="43"/>
      <c r="L250" s="76"/>
      <c r="M250" s="76"/>
    </row>
    <row r="251" spans="10:13">
      <c r="J251" s="43"/>
      <c r="L251" s="76"/>
      <c r="M251" s="76"/>
    </row>
    <row r="252" spans="10:13">
      <c r="J252" s="43"/>
      <c r="L252" s="76"/>
      <c r="M252" s="76"/>
    </row>
    <row r="253" spans="10:13">
      <c r="J253" s="43"/>
      <c r="L253" s="76"/>
      <c r="M253" s="76"/>
    </row>
    <row r="254" spans="10:13">
      <c r="J254" s="43"/>
      <c r="L254" s="76"/>
      <c r="M254" s="76"/>
    </row>
    <row r="255" spans="10:13">
      <c r="J255" s="43"/>
      <c r="L255" s="76"/>
      <c r="M255" s="76"/>
    </row>
    <row r="256" spans="10:13">
      <c r="J256" s="43"/>
      <c r="L256" s="76"/>
      <c r="M256" s="76"/>
    </row>
    <row r="257" spans="10:13">
      <c r="J257" s="43"/>
      <c r="L257" s="76"/>
      <c r="M257" s="76"/>
    </row>
    <row r="258" spans="10:13">
      <c r="J258" s="43"/>
      <c r="L258" s="76"/>
      <c r="M258" s="76"/>
    </row>
    <row r="259" spans="10:13">
      <c r="J259" s="43"/>
      <c r="L259" s="76"/>
      <c r="M259" s="76"/>
    </row>
    <row r="260" spans="10:13">
      <c r="J260" s="43"/>
      <c r="L260" s="76"/>
      <c r="M260" s="76"/>
    </row>
    <row r="261" spans="10:13">
      <c r="J261" s="43"/>
      <c r="L261" s="76"/>
      <c r="M261" s="76"/>
    </row>
    <row r="262" spans="10:13">
      <c r="J262" s="43"/>
      <c r="L262" s="76"/>
      <c r="M262" s="76"/>
    </row>
    <row r="263" spans="10:13">
      <c r="J263" s="43"/>
      <c r="L263" s="76"/>
      <c r="M263" s="76"/>
    </row>
    <row r="264" spans="10:13">
      <c r="J264" s="43"/>
      <c r="L264" s="76"/>
      <c r="M264" s="76"/>
    </row>
    <row r="265" spans="10:13">
      <c r="J265" s="43"/>
      <c r="L265" s="76"/>
      <c r="M265" s="76"/>
    </row>
    <row r="266" spans="10:13">
      <c r="J266" s="43"/>
      <c r="L266" s="76"/>
      <c r="M266" s="76"/>
    </row>
    <row r="267" spans="10:13">
      <c r="J267" s="43"/>
      <c r="L267" s="76"/>
      <c r="M267" s="76"/>
    </row>
    <row r="268" spans="10:13">
      <c r="J268" s="43"/>
      <c r="L268" s="76"/>
      <c r="M268" s="76"/>
    </row>
    <row r="269" spans="10:13">
      <c r="J269" s="43"/>
      <c r="L269" s="76"/>
      <c r="M269" s="76"/>
    </row>
    <row r="270" spans="10:13">
      <c r="J270" s="43"/>
      <c r="L270" s="76"/>
      <c r="M270" s="76"/>
    </row>
    <row r="271" spans="10:13">
      <c r="J271" s="43"/>
      <c r="L271" s="76"/>
      <c r="M271" s="76"/>
    </row>
    <row r="272" spans="10:13">
      <c r="J272" s="43"/>
      <c r="L272" s="76"/>
      <c r="M272" s="76"/>
    </row>
    <row r="273" spans="10:13">
      <c r="J273" s="43"/>
      <c r="L273" s="76"/>
      <c r="M273" s="76"/>
    </row>
    <row r="274" spans="10:13">
      <c r="J274" s="43"/>
      <c r="L274" s="76"/>
      <c r="M274" s="76"/>
    </row>
    <row r="275" spans="10:13">
      <c r="J275" s="43"/>
      <c r="L275" s="76"/>
      <c r="M275" s="76"/>
    </row>
    <row r="276" spans="10:13">
      <c r="J276" s="43"/>
      <c r="L276" s="76"/>
      <c r="M276" s="76"/>
    </row>
    <row r="277" spans="10:13">
      <c r="J277" s="43"/>
      <c r="L277" s="76"/>
      <c r="M277" s="76"/>
    </row>
    <row r="278" spans="10:13">
      <c r="J278" s="43"/>
      <c r="L278" s="76"/>
      <c r="M278" s="76"/>
    </row>
    <row r="279" spans="10:13">
      <c r="J279" s="43"/>
      <c r="L279" s="76"/>
      <c r="M279" s="76"/>
    </row>
    <row r="280" spans="10:13">
      <c r="J280" s="43"/>
      <c r="L280" s="76"/>
      <c r="M280" s="76"/>
    </row>
    <row r="281" spans="10:13">
      <c r="J281" s="43"/>
      <c r="L281" s="76"/>
      <c r="M281" s="76"/>
    </row>
    <row r="282" spans="10:13">
      <c r="J282" s="43"/>
      <c r="L282" s="76"/>
      <c r="M282" s="76"/>
    </row>
    <row r="283" spans="10:13">
      <c r="J283" s="43"/>
      <c r="L283" s="76"/>
      <c r="M283" s="76"/>
    </row>
    <row r="284" spans="10:13">
      <c r="J284" s="43"/>
      <c r="L284" s="76"/>
      <c r="M284" s="76"/>
    </row>
    <row r="285" spans="10:13">
      <c r="J285" s="43"/>
      <c r="L285" s="76"/>
      <c r="M285" s="76"/>
    </row>
    <row r="286" spans="10:13">
      <c r="J286" s="43"/>
      <c r="L286" s="76"/>
      <c r="M286" s="76"/>
    </row>
    <row r="287" spans="10:13">
      <c r="J287" s="43"/>
      <c r="L287" s="76"/>
      <c r="M287" s="76"/>
    </row>
    <row r="288" spans="10:13">
      <c r="J288" s="43"/>
      <c r="L288" s="76"/>
      <c r="M288" s="76"/>
    </row>
    <row r="289" spans="10:13">
      <c r="J289" s="43"/>
      <c r="L289" s="76"/>
      <c r="M289" s="76"/>
    </row>
    <row r="290" spans="10:13">
      <c r="J290" s="43"/>
      <c r="L290" s="76"/>
      <c r="M290" s="76"/>
    </row>
    <row r="291" spans="10:13">
      <c r="J291" s="43"/>
      <c r="L291" s="76"/>
      <c r="M291" s="76"/>
    </row>
    <row r="292" spans="10:13">
      <c r="J292" s="43"/>
      <c r="L292" s="76"/>
      <c r="M292" s="76"/>
    </row>
    <row r="293" spans="10:13">
      <c r="J293" s="43"/>
      <c r="L293" s="76"/>
      <c r="M293" s="76"/>
    </row>
    <row r="294" spans="10:13">
      <c r="J294" s="43"/>
      <c r="L294" s="76"/>
      <c r="M294" s="76"/>
    </row>
    <row r="295" spans="10:13">
      <c r="J295" s="43"/>
      <c r="L295" s="76"/>
      <c r="M295" s="76"/>
    </row>
    <row r="296" spans="10:13">
      <c r="J296" s="43"/>
      <c r="L296" s="76"/>
      <c r="M296" s="76"/>
    </row>
    <row r="297" spans="10:13">
      <c r="J297" s="43"/>
      <c r="L297" s="76"/>
      <c r="M297" s="76"/>
    </row>
    <row r="298" spans="10:13">
      <c r="J298" s="43"/>
      <c r="L298" s="76"/>
      <c r="M298" s="76"/>
    </row>
    <row r="299" spans="10:13">
      <c r="J299" s="43"/>
      <c r="L299" s="76"/>
      <c r="M299" s="76"/>
    </row>
    <row r="300" spans="10:13">
      <c r="J300" s="43"/>
      <c r="L300" s="76"/>
      <c r="M300" s="76"/>
    </row>
    <row r="301" spans="10:13">
      <c r="J301" s="43"/>
      <c r="L301" s="76"/>
      <c r="M301" s="76"/>
    </row>
    <row r="302" spans="10:13">
      <c r="J302" s="43"/>
      <c r="L302" s="76"/>
      <c r="M302" s="76"/>
    </row>
    <row r="303" spans="10:13">
      <c r="J303" s="43"/>
      <c r="L303" s="76"/>
      <c r="M303" s="76"/>
    </row>
    <row r="304" spans="10:13">
      <c r="J304" s="43"/>
      <c r="L304" s="76"/>
      <c r="M304" s="76"/>
    </row>
    <row r="305" spans="10:13">
      <c r="J305" s="43"/>
      <c r="L305" s="76"/>
      <c r="M305" s="76"/>
    </row>
    <row r="306" spans="10:13">
      <c r="J306" s="43"/>
      <c r="L306" s="76"/>
      <c r="M306" s="76"/>
    </row>
    <row r="307" spans="10:13">
      <c r="J307" s="43"/>
      <c r="L307" s="76"/>
      <c r="M307" s="76"/>
    </row>
    <row r="308" spans="10:13">
      <c r="J308" s="43"/>
      <c r="L308" s="76"/>
      <c r="M308" s="76"/>
    </row>
    <row r="309" spans="10:13">
      <c r="J309" s="43"/>
      <c r="L309" s="76"/>
      <c r="M309" s="76"/>
    </row>
    <row r="310" spans="10:13">
      <c r="J310" s="43"/>
      <c r="L310" s="76"/>
      <c r="M310" s="76"/>
    </row>
    <row r="311" spans="10:13">
      <c r="J311" s="43"/>
      <c r="L311" s="76"/>
      <c r="M311" s="76"/>
    </row>
    <row r="312" spans="10:13">
      <c r="J312" s="43"/>
      <c r="L312" s="76"/>
      <c r="M312" s="76"/>
    </row>
    <row r="313" spans="10:13">
      <c r="J313" s="43"/>
      <c r="L313" s="76"/>
      <c r="M313" s="76"/>
    </row>
    <row r="314" spans="10:13">
      <c r="J314" s="43"/>
      <c r="L314" s="76"/>
      <c r="M314" s="76"/>
    </row>
    <row r="315" spans="10:13">
      <c r="J315" s="43"/>
      <c r="L315" s="76"/>
      <c r="M315" s="76"/>
    </row>
    <row r="316" spans="10:13">
      <c r="J316" s="43"/>
      <c r="L316" s="76"/>
      <c r="M316" s="76"/>
    </row>
    <row r="317" spans="10:13">
      <c r="J317" s="43"/>
      <c r="L317" s="76"/>
      <c r="M317" s="76"/>
    </row>
    <row r="318" spans="10:13">
      <c r="J318" s="43"/>
      <c r="L318" s="76"/>
      <c r="M318" s="76"/>
    </row>
    <row r="319" spans="10:13">
      <c r="J319" s="43"/>
      <c r="L319" s="76"/>
      <c r="M319" s="76"/>
    </row>
    <row r="320" spans="10:13">
      <c r="J320" s="43"/>
      <c r="L320" s="76"/>
      <c r="M320" s="76"/>
    </row>
    <row r="321" spans="10:13">
      <c r="J321" s="43"/>
      <c r="L321" s="76"/>
      <c r="M321" s="76"/>
    </row>
    <row r="322" spans="10:13">
      <c r="J322" s="43"/>
      <c r="L322" s="76"/>
      <c r="M322" s="76"/>
    </row>
    <row r="323" spans="10:13">
      <c r="J323" s="43"/>
      <c r="L323" s="76"/>
      <c r="M323" s="76"/>
    </row>
    <row r="324" spans="10:13">
      <c r="J324" s="43"/>
      <c r="L324" s="76"/>
      <c r="M324" s="76"/>
    </row>
    <row r="325" spans="10:13">
      <c r="J325" s="43"/>
      <c r="L325" s="76"/>
      <c r="M325" s="76"/>
    </row>
    <row r="326" spans="10:13">
      <c r="J326" s="43"/>
      <c r="L326" s="76"/>
      <c r="M326" s="76"/>
    </row>
    <row r="327" spans="10:13">
      <c r="J327" s="43"/>
      <c r="L327" s="76"/>
      <c r="M327" s="76"/>
    </row>
    <row r="328" spans="10:13">
      <c r="J328" s="43"/>
      <c r="L328" s="76"/>
      <c r="M328" s="76"/>
    </row>
    <row r="329" spans="10:13">
      <c r="J329" s="43"/>
      <c r="L329" s="76"/>
      <c r="M329" s="76"/>
    </row>
    <row r="330" spans="10:13">
      <c r="J330" s="43"/>
      <c r="L330" s="76"/>
      <c r="M330" s="76"/>
    </row>
    <row r="331" spans="10:13">
      <c r="J331" s="43"/>
      <c r="L331" s="76"/>
      <c r="M331" s="76"/>
    </row>
    <row r="332" spans="10:13">
      <c r="J332" s="43"/>
      <c r="L332" s="76"/>
      <c r="M332" s="76"/>
    </row>
    <row r="333" spans="10:13">
      <c r="J333" s="43"/>
      <c r="L333" s="76"/>
      <c r="M333" s="76"/>
    </row>
    <row r="334" spans="10:13">
      <c r="J334" s="43"/>
      <c r="L334" s="76"/>
      <c r="M334" s="76"/>
    </row>
    <row r="335" spans="10:13">
      <c r="J335" s="43"/>
      <c r="L335" s="76"/>
      <c r="M335" s="76"/>
    </row>
    <row r="336" spans="10:13">
      <c r="J336" s="43"/>
      <c r="L336" s="76"/>
      <c r="M336" s="76"/>
    </row>
    <row r="337" spans="10:13">
      <c r="J337" s="43"/>
      <c r="L337" s="76"/>
      <c r="M337" s="76"/>
    </row>
    <row r="338" spans="10:13">
      <c r="J338" s="43"/>
      <c r="L338" s="76"/>
      <c r="M338" s="76"/>
    </row>
    <row r="339" spans="10:13">
      <c r="J339" s="43"/>
      <c r="L339" s="76"/>
      <c r="M339" s="76"/>
    </row>
    <row r="340" spans="10:13">
      <c r="J340" s="43"/>
      <c r="L340" s="76"/>
      <c r="M340" s="76"/>
    </row>
    <row r="341" spans="10:13">
      <c r="J341" s="43"/>
      <c r="L341" s="76"/>
      <c r="M341" s="76"/>
    </row>
    <row r="342" spans="10:13">
      <c r="J342" s="43"/>
      <c r="L342" s="76"/>
      <c r="M342" s="76"/>
    </row>
    <row r="343" spans="10:13">
      <c r="J343" s="43"/>
      <c r="L343" s="76"/>
      <c r="M343" s="76"/>
    </row>
    <row r="344" spans="10:13">
      <c r="J344" s="43"/>
      <c r="L344" s="76"/>
      <c r="M344" s="76"/>
    </row>
    <row r="345" spans="10:13">
      <c r="J345" s="43"/>
      <c r="L345" s="76"/>
    </row>
    <row r="346" spans="10:13">
      <c r="J346" s="43"/>
      <c r="L346" s="76"/>
    </row>
    <row r="347" spans="10:13">
      <c r="J347" s="43"/>
      <c r="L347" s="76"/>
    </row>
    <row r="348" spans="10:13">
      <c r="J348" s="43"/>
      <c r="L348" s="76"/>
    </row>
    <row r="349" spans="10:13">
      <c r="J349" s="43"/>
      <c r="L349" s="76"/>
    </row>
    <row r="350" spans="10:13">
      <c r="J350" s="43"/>
      <c r="L350" s="76"/>
    </row>
    <row r="351" spans="10:13">
      <c r="J351" s="43"/>
      <c r="L351" s="76"/>
    </row>
    <row r="352" spans="10:13">
      <c r="J352" s="43"/>
      <c r="L352" s="76"/>
    </row>
    <row r="353" spans="10:12">
      <c r="J353" s="43"/>
      <c r="L353" s="76"/>
    </row>
    <row r="354" spans="10:12">
      <c r="J354" s="43"/>
      <c r="L354" s="76"/>
    </row>
    <row r="355" spans="10:12">
      <c r="J355" s="43"/>
      <c r="L355" s="76"/>
    </row>
    <row r="356" spans="10:12">
      <c r="J356" s="43"/>
      <c r="L356" s="76"/>
    </row>
    <row r="357" spans="10:12">
      <c r="J357" s="43"/>
      <c r="L357" s="76"/>
    </row>
    <row r="358" spans="10:12">
      <c r="J358" s="43"/>
      <c r="L358" s="76"/>
    </row>
    <row r="359" spans="10:12">
      <c r="J359" s="43"/>
      <c r="L359" s="76"/>
    </row>
    <row r="360" spans="10:12">
      <c r="J360" s="43"/>
      <c r="L360" s="76"/>
    </row>
    <row r="361" spans="10:12">
      <c r="J361" s="43"/>
      <c r="L361" s="76"/>
    </row>
    <row r="362" spans="10:12">
      <c r="J362" s="43"/>
      <c r="L362" s="76"/>
    </row>
    <row r="363" spans="10:12">
      <c r="J363" s="43"/>
      <c r="L363" s="76"/>
    </row>
    <row r="364" spans="10:12">
      <c r="J364" s="43"/>
      <c r="L364" s="76"/>
    </row>
    <row r="365" spans="10:12">
      <c r="J365" s="43"/>
      <c r="L365" s="76"/>
    </row>
    <row r="366" spans="10:12">
      <c r="J366" s="43"/>
      <c r="L366" s="76"/>
    </row>
    <row r="367" spans="10:12">
      <c r="J367" s="43"/>
      <c r="L367" s="76"/>
    </row>
    <row r="368" spans="10:12">
      <c r="J368" s="43"/>
      <c r="L368" s="76"/>
    </row>
    <row r="369" spans="10:12">
      <c r="J369" s="43"/>
      <c r="L369" s="76"/>
    </row>
    <row r="370" spans="10:12">
      <c r="J370" s="43"/>
    </row>
  </sheetData>
  <sheetProtection sheet="1" selectLockedCells="1"/>
  <mergeCells count="46">
    <mergeCell ref="X12:AA12"/>
    <mergeCell ref="T11:V11"/>
    <mergeCell ref="K14:R14"/>
    <mergeCell ref="S14:Z14"/>
    <mergeCell ref="Y11:Z11"/>
    <mergeCell ref="J12:K12"/>
    <mergeCell ref="L12:O12"/>
    <mergeCell ref="P12:S12"/>
    <mergeCell ref="T12:V12"/>
    <mergeCell ref="L11:O11"/>
    <mergeCell ref="AA14:AA15"/>
    <mergeCell ref="P11:S11"/>
    <mergeCell ref="T9:W9"/>
    <mergeCell ref="P6:S6"/>
    <mergeCell ref="P7:S7"/>
    <mergeCell ref="T6:W6"/>
    <mergeCell ref="B12:C12"/>
    <mergeCell ref="E12:I12"/>
    <mergeCell ref="P8:S8"/>
    <mergeCell ref="B7:C7"/>
    <mergeCell ref="B11:D11"/>
    <mergeCell ref="E11:I11"/>
    <mergeCell ref="J11:K11"/>
    <mergeCell ref="D7:E7"/>
    <mergeCell ref="F7:J7"/>
    <mergeCell ref="P9:S9"/>
    <mergeCell ref="M7:O7"/>
    <mergeCell ref="B9:C9"/>
    <mergeCell ref="A4:B4"/>
    <mergeCell ref="C4:D4"/>
    <mergeCell ref="E4:S4"/>
    <mergeCell ref="T7:W7"/>
    <mergeCell ref="T8:W8"/>
    <mergeCell ref="K7:L7"/>
    <mergeCell ref="A5:AA5"/>
    <mergeCell ref="A1:AA1"/>
    <mergeCell ref="A2:B3"/>
    <mergeCell ref="C2:D2"/>
    <mergeCell ref="N2:AA2"/>
    <mergeCell ref="C3:D3"/>
    <mergeCell ref="A14:B14"/>
    <mergeCell ref="C13:C14"/>
    <mergeCell ref="I13:J13"/>
    <mergeCell ref="I14:J14"/>
    <mergeCell ref="F9:O9"/>
    <mergeCell ref="D9:E9"/>
  </mergeCells>
  <phoneticPr fontId="2"/>
  <conditionalFormatting sqref="D14:F14">
    <cfRule type="expression" dxfId="2" priority="2" stopIfTrue="1">
      <formula>IF(D14="",TRUE,FALSE)</formula>
    </cfRule>
  </conditionalFormatting>
  <conditionalFormatting sqref="F7:H7 P7 T7 B9 D9 F9:H9 P9 T9 Y11 W11:W12 D12">
    <cfRule type="expression" dxfId="1" priority="5" stopIfTrue="1">
      <formula>IF(B7="",TRUE,FALSE)</formula>
    </cfRule>
  </conditionalFormatting>
  <conditionalFormatting sqref="K16:K39 S16:S39">
    <cfRule type="expression" dxfId="0" priority="6" stopIfTrue="1">
      <formula>IF(AND(K16="",#REF!=""),TRUE,FALSE)</formula>
    </cfRule>
  </conditionalFormatting>
  <dataValidations xWindow="614" yWindow="412" count="16">
    <dataValidation type="whole" imeMode="halfAlpha" allowBlank="1" showInputMessage="1" showErrorMessage="1" sqref="B9:C9" xr:uid="{9A9F5883-8F57-40A7-A9FD-DA3AC0795F73}">
      <formula1>1000000</formula1>
      <formula2>9999999</formula2>
    </dataValidation>
    <dataValidation type="list" imeMode="off" allowBlank="1" showInputMessage="1" showErrorMessage="1" sqref="X16:X39 P16:P39" xr:uid="{C8549E53-56A2-4643-AFCF-49EAD6D0B7ED}">
      <formula1>$A$49:$A$50</formula1>
    </dataValidation>
    <dataValidation type="list" imeMode="off" allowBlank="1" showInputMessage="1" showErrorMessage="1" sqref="Y16:Y39 Q16:Q39" xr:uid="{3CB0EFDE-EFDB-4EEE-A458-8EB32E377132}">
      <formula1>$A$53:$A$64</formula1>
    </dataValidation>
    <dataValidation type="list" imeMode="off" allowBlank="1" showInputMessage="1" showErrorMessage="1" sqref="Z16:Z39 R16:R39" xr:uid="{9E8540AB-D803-4D17-B779-609829EF886F}">
      <formula1>$A$67:$A$97</formula1>
    </dataValidation>
    <dataValidation type="textLength" imeMode="off" allowBlank="1" showInputMessage="1" showErrorMessage="1" sqref="T16:V39 L16:N39" xr:uid="{C1F06432-5C18-4363-B844-FB6D50C9D2EF}">
      <formula1>1</formula1>
      <formula2>2</formula2>
    </dataValidation>
    <dataValidation type="list" allowBlank="1" showInputMessage="1" showErrorMessage="1" sqref="S16:S39 K16:K39" xr:uid="{84E2367F-3BE1-412D-A060-ABD9608B52FF}">
      <formula1>$C$43:$C$47</formula1>
    </dataValidation>
    <dataValidation type="list" imeMode="disabled" allowBlank="1" showInputMessage="1" showErrorMessage="1" sqref="J16:J39" xr:uid="{59E4E50F-EA0F-4700-9F72-F4258C556110}">
      <formula1>$A$43:$A$46</formula1>
    </dataValidation>
    <dataValidation type="list" imeMode="off" allowBlank="1" showInputMessage="1" showErrorMessage="1" promptTitle="種目" prompt="▼をクリックし種目選択" sqref="A27:A39" xr:uid="{31E06FF0-D890-49DA-8AB8-DCBCC2B27C9F}">
      <formula1>$A$46:$A$51</formula1>
    </dataValidation>
    <dataValidation imeMode="off" allowBlank="1" showInputMessage="1" showErrorMessage="1" sqref="P9 T9 G16:H39" xr:uid="{224A8287-E2F2-42F6-8900-2E42B7FEDFD2}"/>
    <dataValidation imeMode="halfKatakana" allowBlank="1" showInputMessage="1" showErrorMessage="1" sqref="K7 E16:F39" xr:uid="{24E3AB34-850D-4C81-9A7C-238D78ADA369}"/>
    <dataValidation imeMode="hiragana" allowBlank="1" showInputMessage="1" showErrorMessage="1" sqref="T13 D12 E11:H12 P7 F9:H9 D9 T11 T7 B12 J11 L13 O16:O39 W16:W39 C16:D39" xr:uid="{A6E60402-9F81-4F60-8699-8C901BEB610D}"/>
    <dataValidation type="whole" imeMode="off" allowBlank="1" showInputMessage="1" showErrorMessage="1" sqref="D14" xr:uid="{9D72853F-5089-4B52-B26E-6A92F6AFEFE9}">
      <formula1>0</formula1>
      <formula2>1</formula2>
    </dataValidation>
    <dataValidation type="whole" imeMode="off" allowBlank="1" showInputMessage="1" showErrorMessage="1" sqref="E14" xr:uid="{E1E5DCFB-94E8-43B9-985A-A44686821FC3}">
      <formula1>0</formula1>
      <formula2>59</formula2>
    </dataValidation>
    <dataValidation type="whole" imeMode="off" allowBlank="1" showInputMessage="1" showErrorMessage="1" sqref="F14" xr:uid="{04A74721-4362-4D63-890C-4C4DB2E8A1CF}">
      <formula1>0</formula1>
      <formula2>99</formula2>
    </dataValidation>
    <dataValidation type="whole" imeMode="off" allowBlank="1" showInputMessage="1" showErrorMessage="1" sqref="B16:B39" xr:uid="{7DD028EB-C14D-4A0A-90FA-B6501F788757}">
      <formula1>101</formula1>
      <formula2>9999</formula2>
    </dataValidation>
    <dataValidation type="whole" imeMode="off" allowBlank="1" showInputMessage="1" showErrorMessage="1" sqref="I16:I39" xr:uid="{169ED65D-D95D-4138-AB8D-4D5925FF8CB7}">
      <formula1>1</formula1>
      <formula2>4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3" fitToHeight="2" orientation="landscape" r:id="rId1"/>
  <headerFooter alignWithMargins="0"/>
  <rowBreaks count="1" manualBreakCount="1">
    <brk id="30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注意事項</vt:lpstr>
      <vt:lpstr>男子申込</vt:lpstr>
      <vt:lpstr>女子申込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保孝 大塚</cp:lastModifiedBy>
  <cp:lastPrinted>2023-03-07T00:26:37Z</cp:lastPrinted>
  <dcterms:created xsi:type="dcterms:W3CDTF">2009-02-12T23:40:28Z</dcterms:created>
  <dcterms:modified xsi:type="dcterms:W3CDTF">2026-03-02T01:40:25Z</dcterms:modified>
</cp:coreProperties>
</file>