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_2021\01_THINK_PAD_Data\02_兵庫陸上競技協会\05_郡市区対抗\郡市区2025\"/>
    </mc:Choice>
  </mc:AlternateContent>
  <xr:revisionPtr revIDLastSave="0" documentId="13_ncr:1_{8C3FDD47-8A6C-4BE5-BDAE-18D67D6FAD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注意事項" sheetId="5" r:id="rId1"/>
    <sheet name="男子申込" sheetId="2" r:id="rId2"/>
    <sheet name="女子申込" sheetId="7" r:id="rId3"/>
    <sheet name="jh_code" sheetId="4" state="hidden" r:id="rId4"/>
    <sheet name="g_code" sheetId="3" state="hidden" r:id="rId5"/>
  </sheets>
  <externalReferences>
    <externalReference r:id="rId6"/>
    <externalReference r:id="rId7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G_code">g_code!$A$1:$C$46</definedName>
    <definedName name="gun">[1]次年度一覧!$F$6:$H$51</definedName>
    <definedName name="_xlnm.Print_Area" localSheetId="2">女子申込!$A$2:$M$65</definedName>
    <definedName name="_xlnm.Print_Area" localSheetId="1">男子申込!$A$2:$M$65</definedName>
  </definedNames>
  <calcPr calcId="191029"/>
</workbook>
</file>

<file path=xl/calcChain.xml><?xml version="1.0" encoding="utf-8"?>
<calcChain xmlns="http://schemas.openxmlformats.org/spreadsheetml/2006/main">
  <c r="Q65" i="7" l="1"/>
  <c r="Q64" i="7"/>
  <c r="Q63" i="7"/>
  <c r="Q62" i="7"/>
  <c r="Q61" i="7"/>
  <c r="M61" i="7" s="1"/>
  <c r="Q60" i="7"/>
  <c r="M60" i="7" s="1"/>
  <c r="Q59" i="7"/>
  <c r="Q58" i="7"/>
  <c r="M58" i="7" s="1"/>
  <c r="Q57" i="7"/>
  <c r="M57" i="7" s="1"/>
  <c r="Q56" i="7"/>
  <c r="M56" i="7" s="1"/>
  <c r="Q55" i="7"/>
  <c r="Q54" i="7"/>
  <c r="Q53" i="7"/>
  <c r="M53" i="7" s="1"/>
  <c r="Q52" i="7"/>
  <c r="M52" i="7" s="1"/>
  <c r="Q51" i="7"/>
  <c r="Q50" i="7"/>
  <c r="Q49" i="7"/>
  <c r="M49" i="7" s="1"/>
  <c r="Q48" i="7"/>
  <c r="M48" i="7" s="1"/>
  <c r="Q47" i="7"/>
  <c r="M47" i="7" s="1"/>
  <c r="Q43" i="7"/>
  <c r="M43" i="7" s="1"/>
  <c r="Q42" i="7"/>
  <c r="Q41" i="7"/>
  <c r="Q40" i="7"/>
  <c r="M40" i="7" s="1"/>
  <c r="Q39" i="7"/>
  <c r="M39" i="7" s="1"/>
  <c r="Q38" i="7"/>
  <c r="Q37" i="7"/>
  <c r="Q36" i="7"/>
  <c r="M36" i="7" s="1"/>
  <c r="Q35" i="7"/>
  <c r="Q34" i="7"/>
  <c r="Q33" i="7"/>
  <c r="Q32" i="7"/>
  <c r="Q31" i="7"/>
  <c r="M31" i="7" s="1"/>
  <c r="Q30" i="7"/>
  <c r="Q29" i="7"/>
  <c r="Q28" i="7"/>
  <c r="Q27" i="7"/>
  <c r="M27" i="7" s="1"/>
  <c r="Q26" i="7"/>
  <c r="Q25" i="7"/>
  <c r="Q24" i="7"/>
  <c r="Q23" i="7"/>
  <c r="M23" i="7" s="1"/>
  <c r="Q22" i="7"/>
  <c r="M22" i="7" s="1"/>
  <c r="Q21" i="7"/>
  <c r="Q65" i="2"/>
  <c r="M65" i="2" s="1"/>
  <c r="Q64" i="2"/>
  <c r="M64" i="2" s="1"/>
  <c r="Q63" i="2"/>
  <c r="M63" i="2" s="1"/>
  <c r="Q62" i="2"/>
  <c r="Q61" i="2"/>
  <c r="Q60" i="2"/>
  <c r="M60" i="2" s="1"/>
  <c r="Q59" i="2"/>
  <c r="Q58" i="2"/>
  <c r="Q57" i="2"/>
  <c r="M57" i="2" s="1"/>
  <c r="Q56" i="2"/>
  <c r="M56" i="2" s="1"/>
  <c r="Q55" i="2"/>
  <c r="M55" i="2" s="1"/>
  <c r="Q54" i="2"/>
  <c r="Q53" i="2"/>
  <c r="Q52" i="2"/>
  <c r="M52" i="2" s="1"/>
  <c r="Q51" i="2"/>
  <c r="M51" i="2" s="1"/>
  <c r="Q50" i="2"/>
  <c r="Q49" i="2"/>
  <c r="M49" i="2" s="1"/>
  <c r="Q48" i="2"/>
  <c r="M48" i="2" s="1"/>
  <c r="Q47" i="2"/>
  <c r="M47" i="2" s="1"/>
  <c r="Q43" i="2"/>
  <c r="Q42" i="2"/>
  <c r="Q41" i="2"/>
  <c r="M41" i="2" s="1"/>
  <c r="Q40" i="2"/>
  <c r="Q39" i="2"/>
  <c r="Q38" i="2"/>
  <c r="M38" i="2" s="1"/>
  <c r="Q37" i="2"/>
  <c r="Q36" i="2"/>
  <c r="M36" i="2" s="1"/>
  <c r="Q35" i="2"/>
  <c r="M35" i="2" s="1"/>
  <c r="Q34" i="2"/>
  <c r="Q33" i="2"/>
  <c r="Q32" i="2"/>
  <c r="Q31" i="2"/>
  <c r="Q30" i="2"/>
  <c r="Q29" i="2"/>
  <c r="Q28" i="2"/>
  <c r="M28" i="2" s="1"/>
  <c r="Q27" i="2"/>
  <c r="M27" i="2" s="1"/>
  <c r="Q26" i="2"/>
  <c r="Q25" i="2"/>
  <c r="Q24" i="2"/>
  <c r="Q23" i="2"/>
  <c r="Q22" i="2"/>
  <c r="Q21" i="2"/>
  <c r="M21" i="2" s="1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B11" i="7"/>
  <c r="K10" i="7"/>
  <c r="G10" i="7"/>
  <c r="D10" i="7"/>
  <c r="B10" i="7"/>
  <c r="G8" i="7"/>
  <c r="D16" i="2"/>
  <c r="O34" i="7"/>
  <c r="O33" i="7"/>
  <c r="C8" i="2"/>
  <c r="R68" i="2" s="1"/>
  <c r="O62" i="7"/>
  <c r="W62" i="7"/>
  <c r="O61" i="7"/>
  <c r="W61" i="7"/>
  <c r="O60" i="7"/>
  <c r="W60" i="7"/>
  <c r="O59" i="7"/>
  <c r="W59" i="7"/>
  <c r="V62" i="7"/>
  <c r="T62" i="7"/>
  <c r="S62" i="7"/>
  <c r="R62" i="7"/>
  <c r="M62" i="7"/>
  <c r="P62" i="7"/>
  <c r="H62" i="7"/>
  <c r="V61" i="7"/>
  <c r="T61" i="7"/>
  <c r="S61" i="7"/>
  <c r="R61" i="7"/>
  <c r="P61" i="7"/>
  <c r="H61" i="7"/>
  <c r="V60" i="7"/>
  <c r="T60" i="7"/>
  <c r="S60" i="7"/>
  <c r="R60" i="7"/>
  <c r="P60" i="7"/>
  <c r="H60" i="7"/>
  <c r="V59" i="7"/>
  <c r="T59" i="7"/>
  <c r="S59" i="7"/>
  <c r="R59" i="7"/>
  <c r="M59" i="7"/>
  <c r="P59" i="7"/>
  <c r="H59" i="7"/>
  <c r="O40" i="7"/>
  <c r="W40" i="7"/>
  <c r="O39" i="7"/>
  <c r="W39" i="7"/>
  <c r="O38" i="7"/>
  <c r="W38" i="7"/>
  <c r="O37" i="7"/>
  <c r="W37" i="7"/>
  <c r="V40" i="7"/>
  <c r="U40" i="7"/>
  <c r="T40" i="7"/>
  <c r="S40" i="7"/>
  <c r="R40" i="7"/>
  <c r="P40" i="7"/>
  <c r="V39" i="7"/>
  <c r="U39" i="7"/>
  <c r="T39" i="7"/>
  <c r="S39" i="7"/>
  <c r="R39" i="7"/>
  <c r="P39" i="7"/>
  <c r="V38" i="7"/>
  <c r="U38" i="7"/>
  <c r="T38" i="7"/>
  <c r="S38" i="7"/>
  <c r="R38" i="7"/>
  <c r="M38" i="7"/>
  <c r="P38" i="7"/>
  <c r="V37" i="7"/>
  <c r="U37" i="7"/>
  <c r="T37" i="7"/>
  <c r="S37" i="7"/>
  <c r="R37" i="7"/>
  <c r="M37" i="7"/>
  <c r="P37" i="7"/>
  <c r="O40" i="2"/>
  <c r="W40" i="2" s="1"/>
  <c r="O39" i="2"/>
  <c r="W39" i="2" s="1"/>
  <c r="O38" i="2"/>
  <c r="W38" i="2" s="1"/>
  <c r="O37" i="2"/>
  <c r="W37" i="2" s="1"/>
  <c r="V40" i="2"/>
  <c r="U40" i="2"/>
  <c r="T40" i="2"/>
  <c r="S40" i="2"/>
  <c r="R40" i="2"/>
  <c r="M40" i="2"/>
  <c r="P40" i="2"/>
  <c r="V39" i="2"/>
  <c r="U39" i="2"/>
  <c r="T39" i="2"/>
  <c r="S39" i="2"/>
  <c r="R39" i="2"/>
  <c r="M39" i="2"/>
  <c r="P39" i="2"/>
  <c r="V38" i="2"/>
  <c r="U38" i="2"/>
  <c r="T38" i="2"/>
  <c r="S38" i="2"/>
  <c r="R38" i="2"/>
  <c r="P38" i="2"/>
  <c r="V37" i="2"/>
  <c r="U37" i="2"/>
  <c r="P37" i="2"/>
  <c r="S37" i="2"/>
  <c r="R37" i="2"/>
  <c r="M37" i="2"/>
  <c r="O62" i="2"/>
  <c r="W62" i="2" s="1"/>
  <c r="O61" i="2"/>
  <c r="W61" i="2" s="1"/>
  <c r="O60" i="2"/>
  <c r="W60" i="2" s="1"/>
  <c r="O59" i="2"/>
  <c r="W59" i="2" s="1"/>
  <c r="V62" i="2"/>
  <c r="T62" i="2"/>
  <c r="S62" i="2"/>
  <c r="R62" i="2"/>
  <c r="M62" i="2"/>
  <c r="P62" i="2"/>
  <c r="U62" i="2" s="1"/>
  <c r="H62" i="2"/>
  <c r="V61" i="2"/>
  <c r="T61" i="2"/>
  <c r="S61" i="2"/>
  <c r="R61" i="2"/>
  <c r="M61" i="2"/>
  <c r="P61" i="2"/>
  <c r="U61" i="2" s="1"/>
  <c r="H61" i="2"/>
  <c r="V60" i="2"/>
  <c r="T60" i="2"/>
  <c r="S60" i="2"/>
  <c r="R60" i="2"/>
  <c r="P60" i="2"/>
  <c r="U60" i="2" s="1"/>
  <c r="H60" i="2"/>
  <c r="V59" i="2"/>
  <c r="S59" i="2"/>
  <c r="R59" i="2"/>
  <c r="M59" i="2"/>
  <c r="P59" i="2"/>
  <c r="U59" i="2" s="1"/>
  <c r="H59" i="2"/>
  <c r="O54" i="7"/>
  <c r="W54" i="7"/>
  <c r="O55" i="7"/>
  <c r="W55" i="7"/>
  <c r="O53" i="7"/>
  <c r="W53" i="7"/>
  <c r="P65" i="7"/>
  <c r="P64" i="7"/>
  <c r="P63" i="7"/>
  <c r="P58" i="7"/>
  <c r="P57" i="7"/>
  <c r="P56" i="7"/>
  <c r="P55" i="7"/>
  <c r="P54" i="7"/>
  <c r="P53" i="7"/>
  <c r="P52" i="7"/>
  <c r="P51" i="7"/>
  <c r="P50" i="7"/>
  <c r="P49" i="7"/>
  <c r="P48" i="7"/>
  <c r="P47" i="7"/>
  <c r="U47" i="7" s="1"/>
  <c r="S65" i="7"/>
  <c r="S64" i="7"/>
  <c r="S63" i="7"/>
  <c r="S58" i="7"/>
  <c r="S57" i="7"/>
  <c r="S56" i="7"/>
  <c r="S55" i="7"/>
  <c r="S54" i="7"/>
  <c r="S53" i="7"/>
  <c r="S52" i="7"/>
  <c r="S51" i="7"/>
  <c r="S50" i="7"/>
  <c r="S49" i="7"/>
  <c r="S48" i="7"/>
  <c r="S47" i="7"/>
  <c r="S43" i="7"/>
  <c r="S42" i="7"/>
  <c r="S41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P43" i="7"/>
  <c r="P71" i="7" s="1"/>
  <c r="P42" i="7"/>
  <c r="P70" i="7" s="1"/>
  <c r="P36" i="7"/>
  <c r="P34" i="7"/>
  <c r="P32" i="7"/>
  <c r="P30" i="7"/>
  <c r="P28" i="7"/>
  <c r="P27" i="7"/>
  <c r="P26" i="7"/>
  <c r="P24" i="7"/>
  <c r="S21" i="7"/>
  <c r="M42" i="7"/>
  <c r="M41" i="7"/>
  <c r="M34" i="7"/>
  <c r="M33" i="7"/>
  <c r="M32" i="7"/>
  <c r="M30" i="7"/>
  <c r="M29" i="7"/>
  <c r="M28" i="7"/>
  <c r="M26" i="7"/>
  <c r="M25" i="7"/>
  <c r="M24" i="7"/>
  <c r="M65" i="7"/>
  <c r="M64" i="7"/>
  <c r="M63" i="7"/>
  <c r="M55" i="7"/>
  <c r="M54" i="7"/>
  <c r="M51" i="7"/>
  <c r="M50" i="7"/>
  <c r="M58" i="2"/>
  <c r="M54" i="2"/>
  <c r="M53" i="2"/>
  <c r="M50" i="2"/>
  <c r="M43" i="2"/>
  <c r="M42" i="2"/>
  <c r="M34" i="2"/>
  <c r="M33" i="2"/>
  <c r="M32" i="2"/>
  <c r="M31" i="2"/>
  <c r="M30" i="2"/>
  <c r="M23" i="2"/>
  <c r="D15" i="7"/>
  <c r="D16" i="7" s="1"/>
  <c r="O21" i="7"/>
  <c r="W21" i="7" s="1"/>
  <c r="U21" i="7"/>
  <c r="P21" i="7" s="1"/>
  <c r="V21" i="7"/>
  <c r="R21" i="7"/>
  <c r="O22" i="7"/>
  <c r="W22" i="7" s="1"/>
  <c r="U22" i="7"/>
  <c r="R22" i="7"/>
  <c r="V22" i="7"/>
  <c r="O23" i="7"/>
  <c r="W23" i="7"/>
  <c r="U23" i="7"/>
  <c r="R23" i="7"/>
  <c r="T23" i="7"/>
  <c r="V23" i="7"/>
  <c r="O24" i="7"/>
  <c r="W24" i="7"/>
  <c r="R24" i="7"/>
  <c r="T24" i="7"/>
  <c r="U24" i="7"/>
  <c r="V24" i="7"/>
  <c r="O25" i="7"/>
  <c r="W25" i="7"/>
  <c r="U25" i="7"/>
  <c r="R25" i="7"/>
  <c r="V25" i="7"/>
  <c r="O26" i="7"/>
  <c r="W26" i="7"/>
  <c r="T26" i="7"/>
  <c r="R26" i="7"/>
  <c r="U26" i="7"/>
  <c r="V26" i="7"/>
  <c r="O27" i="7"/>
  <c r="W27" i="7"/>
  <c r="U27" i="7"/>
  <c r="R27" i="7"/>
  <c r="T27" i="7"/>
  <c r="V27" i="7"/>
  <c r="O28" i="7"/>
  <c r="W28" i="7"/>
  <c r="T28" i="7"/>
  <c r="R28" i="7"/>
  <c r="U28" i="7"/>
  <c r="V28" i="7"/>
  <c r="O29" i="7"/>
  <c r="W29" i="7"/>
  <c r="U29" i="7"/>
  <c r="P29" i="7"/>
  <c r="R29" i="7"/>
  <c r="T29" i="7"/>
  <c r="V29" i="7"/>
  <c r="O30" i="7"/>
  <c r="W30" i="7"/>
  <c r="R30" i="7"/>
  <c r="T30" i="7"/>
  <c r="U30" i="7"/>
  <c r="V30" i="7"/>
  <c r="O31" i="7"/>
  <c r="W31" i="7" s="1"/>
  <c r="U31" i="7"/>
  <c r="P31" i="7" s="1"/>
  <c r="R31" i="7"/>
  <c r="V31" i="7"/>
  <c r="O32" i="7"/>
  <c r="W32" i="7"/>
  <c r="T32" i="7"/>
  <c r="R32" i="7"/>
  <c r="U32" i="7"/>
  <c r="V32" i="7"/>
  <c r="W33" i="7"/>
  <c r="T33" i="7"/>
  <c r="R33" i="7"/>
  <c r="U33" i="7"/>
  <c r="P33" i="7"/>
  <c r="V33" i="7"/>
  <c r="W34" i="7"/>
  <c r="U34" i="7"/>
  <c r="R34" i="7"/>
  <c r="T34" i="7"/>
  <c r="V34" i="7"/>
  <c r="O35" i="7"/>
  <c r="W35" i="7" s="1"/>
  <c r="U35" i="7"/>
  <c r="R35" i="7"/>
  <c r="V35" i="7"/>
  <c r="O36" i="7"/>
  <c r="W36" i="7"/>
  <c r="R36" i="7"/>
  <c r="T36" i="7"/>
  <c r="U36" i="7"/>
  <c r="V36" i="7"/>
  <c r="T68" i="7"/>
  <c r="R41" i="7"/>
  <c r="U41" i="7"/>
  <c r="P41" i="7" s="1"/>
  <c r="P69" i="7" s="1"/>
  <c r="V41" i="7"/>
  <c r="U42" i="7"/>
  <c r="R42" i="7"/>
  <c r="T42" i="7"/>
  <c r="V42" i="7"/>
  <c r="R43" i="7"/>
  <c r="T43" i="7"/>
  <c r="U43" i="7"/>
  <c r="V43" i="7"/>
  <c r="H47" i="7"/>
  <c r="O47" i="7"/>
  <c r="W47" i="7" s="1"/>
  <c r="R47" i="7"/>
  <c r="V47" i="7"/>
  <c r="H48" i="7"/>
  <c r="O48" i="7"/>
  <c r="W48" i="7"/>
  <c r="R48" i="7"/>
  <c r="T48" i="7"/>
  <c r="V48" i="7"/>
  <c r="H49" i="7"/>
  <c r="O49" i="7"/>
  <c r="W49" i="7"/>
  <c r="R49" i="7"/>
  <c r="T49" i="7"/>
  <c r="V49" i="7"/>
  <c r="H50" i="7"/>
  <c r="O50" i="7"/>
  <c r="W50" i="7"/>
  <c r="R50" i="7"/>
  <c r="T50" i="7"/>
  <c r="V50" i="7"/>
  <c r="H51" i="7"/>
  <c r="O51" i="7"/>
  <c r="W51" i="7"/>
  <c r="R51" i="7"/>
  <c r="T51" i="7"/>
  <c r="V51" i="7"/>
  <c r="H52" i="7"/>
  <c r="O52" i="7"/>
  <c r="W52" i="7"/>
  <c r="R52" i="7"/>
  <c r="T52" i="7"/>
  <c r="V52" i="7"/>
  <c r="H53" i="7"/>
  <c r="R53" i="7"/>
  <c r="T53" i="7"/>
  <c r="V53" i="7"/>
  <c r="H54" i="7"/>
  <c r="R54" i="7"/>
  <c r="T54" i="7"/>
  <c r="V54" i="7"/>
  <c r="H55" i="7"/>
  <c r="R55" i="7"/>
  <c r="T55" i="7"/>
  <c r="V55" i="7"/>
  <c r="H56" i="7"/>
  <c r="O56" i="7"/>
  <c r="W56" i="7"/>
  <c r="R56" i="7"/>
  <c r="T56" i="7"/>
  <c r="V56" i="7"/>
  <c r="H57" i="7"/>
  <c r="O57" i="7"/>
  <c r="W57" i="7"/>
  <c r="R57" i="7"/>
  <c r="T57" i="7"/>
  <c r="V57" i="7"/>
  <c r="H58" i="7"/>
  <c r="O58" i="7"/>
  <c r="W58" i="7"/>
  <c r="R58" i="7"/>
  <c r="T58" i="7"/>
  <c r="V58" i="7"/>
  <c r="H63" i="7"/>
  <c r="R63" i="7"/>
  <c r="T63" i="7"/>
  <c r="V63" i="7"/>
  <c r="H64" i="7"/>
  <c r="P73" i="7"/>
  <c r="R64" i="7"/>
  <c r="T64" i="7"/>
  <c r="V64" i="7"/>
  <c r="H65" i="7"/>
  <c r="R65" i="7"/>
  <c r="T65" i="7"/>
  <c r="V65" i="7"/>
  <c r="T68" i="2"/>
  <c r="P64" i="2"/>
  <c r="P73" i="2" s="1"/>
  <c r="P65" i="2"/>
  <c r="P74" i="2" s="1"/>
  <c r="P63" i="2"/>
  <c r="P72" i="2" s="1"/>
  <c r="U42" i="2"/>
  <c r="P42" i="2"/>
  <c r="P70" i="2" s="1"/>
  <c r="P43" i="2"/>
  <c r="P71" i="2" s="1"/>
  <c r="M24" i="2"/>
  <c r="H65" i="2"/>
  <c r="H64" i="2"/>
  <c r="H63" i="2"/>
  <c r="H58" i="2"/>
  <c r="H57" i="2"/>
  <c r="H56" i="2"/>
  <c r="H55" i="2"/>
  <c r="H54" i="2"/>
  <c r="H53" i="2"/>
  <c r="H52" i="2"/>
  <c r="H51" i="2"/>
  <c r="H50" i="2"/>
  <c r="H49" i="2"/>
  <c r="H48" i="2"/>
  <c r="H47" i="2"/>
  <c r="S65" i="2"/>
  <c r="S64" i="2"/>
  <c r="S63" i="2"/>
  <c r="S58" i="2"/>
  <c r="S57" i="2"/>
  <c r="S56" i="2"/>
  <c r="S55" i="2"/>
  <c r="S54" i="2"/>
  <c r="S53" i="2"/>
  <c r="S52" i="2"/>
  <c r="S51" i="2"/>
  <c r="S50" i="2"/>
  <c r="S49" i="2"/>
  <c r="S48" i="2"/>
  <c r="S47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41" i="2"/>
  <c r="S42" i="2"/>
  <c r="S43" i="2"/>
  <c r="S21" i="2"/>
  <c r="T65" i="2"/>
  <c r="T64" i="2"/>
  <c r="T58" i="2"/>
  <c r="T57" i="2"/>
  <c r="T56" i="2"/>
  <c r="T55" i="2"/>
  <c r="T54" i="2"/>
  <c r="T53" i="2"/>
  <c r="T52" i="2"/>
  <c r="T51" i="2"/>
  <c r="T50" i="2"/>
  <c r="T49" i="2"/>
  <c r="T48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42" i="2"/>
  <c r="T43" i="2"/>
  <c r="U22" i="2"/>
  <c r="P22" i="2" s="1"/>
  <c r="U23" i="2"/>
  <c r="P23" i="2" s="1"/>
  <c r="U24" i="2"/>
  <c r="P24" i="2" s="1"/>
  <c r="U25" i="2"/>
  <c r="P25" i="2" s="1"/>
  <c r="U26" i="2"/>
  <c r="P26" i="2" s="1"/>
  <c r="U27" i="2"/>
  <c r="P27" i="2" s="1"/>
  <c r="V27" i="2"/>
  <c r="U28" i="2"/>
  <c r="P28" i="2" s="1"/>
  <c r="U29" i="2"/>
  <c r="U30" i="2"/>
  <c r="U31" i="2"/>
  <c r="V31" i="2"/>
  <c r="P31" i="2"/>
  <c r="U32" i="2"/>
  <c r="P32" i="2"/>
  <c r="U33" i="2"/>
  <c r="U34" i="2"/>
  <c r="U35" i="2"/>
  <c r="P35" i="2"/>
  <c r="U36" i="2"/>
  <c r="U41" i="2"/>
  <c r="P41" i="2" s="1"/>
  <c r="P69" i="2" s="1"/>
  <c r="U43" i="2"/>
  <c r="U21" i="2"/>
  <c r="P21" i="2" s="1"/>
  <c r="V21" i="2"/>
  <c r="V22" i="2"/>
  <c r="V23" i="2"/>
  <c r="V24" i="2"/>
  <c r="V25" i="2"/>
  <c r="V26" i="2"/>
  <c r="V28" i="2"/>
  <c r="V29" i="2"/>
  <c r="V30" i="2"/>
  <c r="V32" i="2"/>
  <c r="V33" i="2"/>
  <c r="V34" i="2"/>
  <c r="V35" i="2"/>
  <c r="V36" i="2"/>
  <c r="V41" i="2"/>
  <c r="V42" i="2"/>
  <c r="V43" i="2"/>
  <c r="P30" i="2"/>
  <c r="P33" i="2"/>
  <c r="P34" i="2"/>
  <c r="P36" i="2"/>
  <c r="V48" i="2"/>
  <c r="V49" i="2"/>
  <c r="V50" i="2"/>
  <c r="V51" i="2"/>
  <c r="V52" i="2"/>
  <c r="V53" i="2"/>
  <c r="V54" i="2"/>
  <c r="V55" i="2"/>
  <c r="V56" i="2"/>
  <c r="V57" i="2"/>
  <c r="V58" i="2"/>
  <c r="V63" i="2"/>
  <c r="V64" i="2"/>
  <c r="V65" i="2"/>
  <c r="V47" i="2"/>
  <c r="P48" i="2"/>
  <c r="U48" i="2" s="1"/>
  <c r="P49" i="2"/>
  <c r="U49" i="2" s="1"/>
  <c r="P50" i="2"/>
  <c r="U50" i="2" s="1"/>
  <c r="P51" i="2"/>
  <c r="U51" i="2" s="1"/>
  <c r="P52" i="2"/>
  <c r="U52" i="2" s="1"/>
  <c r="P53" i="2"/>
  <c r="U53" i="2" s="1"/>
  <c r="P54" i="2"/>
  <c r="U54" i="2" s="1"/>
  <c r="P55" i="2"/>
  <c r="U55" i="2" s="1"/>
  <c r="P56" i="2"/>
  <c r="U56" i="2" s="1"/>
  <c r="P57" i="2"/>
  <c r="U57" i="2" s="1"/>
  <c r="P58" i="2"/>
  <c r="U58" i="2" s="1"/>
  <c r="P47" i="2"/>
  <c r="U47" i="2" s="1"/>
  <c r="O58" i="2"/>
  <c r="W58" i="2" s="1"/>
  <c r="O57" i="2"/>
  <c r="W57" i="2" s="1"/>
  <c r="O56" i="2"/>
  <c r="W56" i="2" s="1"/>
  <c r="O55" i="2"/>
  <c r="W55" i="2" s="1"/>
  <c r="O54" i="2"/>
  <c r="W54" i="2" s="1"/>
  <c r="O53" i="2"/>
  <c r="W53" i="2" s="1"/>
  <c r="O52" i="2"/>
  <c r="W52" i="2" s="1"/>
  <c r="O51" i="2"/>
  <c r="W51" i="2" s="1"/>
  <c r="O50" i="2"/>
  <c r="W50" i="2" s="1"/>
  <c r="O49" i="2"/>
  <c r="W49" i="2" s="1"/>
  <c r="O48" i="2"/>
  <c r="W48" i="2" s="1"/>
  <c r="O47" i="2"/>
  <c r="W47" i="2" s="1"/>
  <c r="O30" i="2"/>
  <c r="W30" i="2" s="1"/>
  <c r="O31" i="2"/>
  <c r="W31" i="2" s="1"/>
  <c r="O32" i="2"/>
  <c r="W32" i="2" s="1"/>
  <c r="O33" i="2"/>
  <c r="W33" i="2" s="1"/>
  <c r="O34" i="2"/>
  <c r="W34" i="2" s="1"/>
  <c r="O35" i="2"/>
  <c r="W35" i="2" s="1"/>
  <c r="O36" i="2"/>
  <c r="W36" i="2" s="1"/>
  <c r="O29" i="2"/>
  <c r="W29" i="2" s="1"/>
  <c r="O22" i="2"/>
  <c r="W22" i="2" s="1"/>
  <c r="O23" i="2"/>
  <c r="W23" i="2" s="1"/>
  <c r="O24" i="2"/>
  <c r="W24" i="2" s="1"/>
  <c r="O25" i="2"/>
  <c r="W25" i="2" s="1"/>
  <c r="O26" i="2"/>
  <c r="W26" i="2" s="1"/>
  <c r="O27" i="2"/>
  <c r="W27" i="2" s="1"/>
  <c r="O28" i="2"/>
  <c r="W28" i="2" s="1"/>
  <c r="O21" i="2"/>
  <c r="W21" i="2" s="1"/>
  <c r="R65" i="2"/>
  <c r="R64" i="2"/>
  <c r="R63" i="2"/>
  <c r="R58" i="2"/>
  <c r="R57" i="2"/>
  <c r="R56" i="2"/>
  <c r="R55" i="2"/>
  <c r="R54" i="2"/>
  <c r="R53" i="2"/>
  <c r="R52" i="2"/>
  <c r="R51" i="2"/>
  <c r="R50" i="2"/>
  <c r="R49" i="2"/>
  <c r="R48" i="2"/>
  <c r="R47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41" i="2"/>
  <c r="R42" i="2"/>
  <c r="R43" i="2"/>
  <c r="R21" i="2"/>
  <c r="P23" i="7"/>
  <c r="T41" i="2"/>
  <c r="T37" i="2"/>
  <c r="T63" i="2"/>
  <c r="T59" i="2"/>
  <c r="M35" i="7"/>
  <c r="P74" i="7"/>
  <c r="P72" i="7"/>
  <c r="U64" i="2"/>
  <c r="P22" i="7" l="1"/>
  <c r="M21" i="7"/>
  <c r="H15" i="7" s="1"/>
  <c r="J15" i="7"/>
  <c r="J16" i="7" s="1"/>
  <c r="T21" i="2"/>
  <c r="T47" i="2"/>
  <c r="U63" i="2"/>
  <c r="M25" i="2"/>
  <c r="M26" i="2"/>
  <c r="M22" i="2"/>
  <c r="U65" i="2"/>
  <c r="P29" i="2"/>
  <c r="M29" i="2"/>
  <c r="J15" i="2"/>
  <c r="J16" i="2" s="1"/>
  <c r="S68" i="2"/>
  <c r="P68" i="2"/>
  <c r="C8" i="7"/>
  <c r="T22" i="7" s="1"/>
  <c r="J17" i="2" l="1"/>
  <c r="J18" i="2" s="1"/>
  <c r="H15" i="2"/>
  <c r="H17" i="7" s="1"/>
  <c r="H18" i="7" s="1"/>
  <c r="T21" i="7"/>
  <c r="T35" i="7"/>
  <c r="P35" i="7" s="1"/>
  <c r="T47" i="7"/>
  <c r="T31" i="7"/>
  <c r="T41" i="7"/>
  <c r="H16" i="7"/>
  <c r="M16" i="7" s="1"/>
  <c r="H17" i="2"/>
  <c r="M15" i="7"/>
  <c r="J17" i="7"/>
  <c r="J18" i="7" s="1"/>
  <c r="R68" i="7"/>
  <c r="S68" i="7"/>
  <c r="T25" i="7"/>
  <c r="P25" i="7" s="1"/>
  <c r="P68" i="7"/>
  <c r="H16" i="2" l="1"/>
  <c r="M16" i="2" s="1"/>
  <c r="M18" i="7"/>
  <c r="L13" i="7" s="1"/>
  <c r="M15" i="2"/>
  <c r="H18" i="2"/>
  <c r="M18" i="2" s="1"/>
  <c r="M17" i="2"/>
  <c r="M17" i="7"/>
  <c r="L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</authors>
  <commentList>
    <comment ref="G10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連絡先:
***-****-****
ハイフンを入れる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連絡先:</t>
        </r>
        <r>
          <rPr>
            <sz val="9"/>
            <color indexed="81"/>
            <rFont val="MS P ゴシック"/>
            <family val="3"/>
            <charset val="128"/>
          </rPr>
          <t xml:space="preserve">
***-****-****
ハイフンを入れる</t>
        </r>
      </text>
    </comment>
    <comment ref="K2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</text>
    </comment>
    <comment ref="K24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</text>
    </comment>
    <comment ref="J38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</authors>
  <commentList>
    <comment ref="J23" authorId="0" shapeId="0" xr:uid="{E916A54A-22D9-4CED-8617-25B6DA32FA95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</text>
    </comment>
    <comment ref="J24" authorId="0" shapeId="0" xr:uid="{78AD4F34-6323-44B5-BA21-475078105ADE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</text>
    </comment>
    <comment ref="J33" authorId="0" shapeId="0" xr:uid="{8EB81F7F-72B4-4141-8BB0-EA118727EAC1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</text>
    </comment>
    <comment ref="J34" authorId="0" shapeId="0" xr:uid="{4980B55A-CE7B-4CEF-AAD1-17824BE0B9E9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<sst xmlns="http://schemas.openxmlformats.org/spreadsheetml/2006/main" count="1466" uniqueCount="813">
  <si>
    <t>db</t>
  </si>
  <si>
    <t>n1</t>
  </si>
  <si>
    <t>n2</t>
  </si>
  <si>
    <t>sx</t>
  </si>
  <si>
    <t>kc</t>
  </si>
  <si>
    <t>mc</t>
  </si>
  <si>
    <t>zk</t>
  </si>
  <si>
    <t>s1</t>
  </si>
  <si>
    <t>100m</t>
    <phoneticPr fontId="1"/>
  </si>
  <si>
    <t>400m</t>
    <phoneticPr fontId="1"/>
  </si>
  <si>
    <t>一般高校男子</t>
    <rPh sb="0" eb="2">
      <t>イッパン</t>
    </rPh>
    <rPh sb="2" eb="4">
      <t>コウコウ</t>
    </rPh>
    <rPh sb="4" eb="6">
      <t>ダンシ</t>
    </rPh>
    <phoneticPr fontId="1"/>
  </si>
  <si>
    <t>5000m</t>
    <phoneticPr fontId="1"/>
  </si>
  <si>
    <t>110mH</t>
    <phoneticPr fontId="1"/>
  </si>
  <si>
    <t>棒高跳</t>
    <rPh sb="0" eb="3">
      <t>ボウタカト</t>
    </rPh>
    <phoneticPr fontId="1"/>
  </si>
  <si>
    <t>砲丸投</t>
    <rPh sb="0" eb="3">
      <t>ホウガンナ</t>
    </rPh>
    <phoneticPr fontId="1"/>
  </si>
  <si>
    <t>やり投</t>
    <rPh sb="2" eb="3">
      <t>ナ</t>
    </rPh>
    <phoneticPr fontId="1"/>
  </si>
  <si>
    <t>登録番号</t>
    <rPh sb="0" eb="2">
      <t>トウロク</t>
    </rPh>
    <rPh sb="2" eb="4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</si>
  <si>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</si>
  <si>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</si>
  <si>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</si>
  <si>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</si>
  <si>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記録</t>
    <rPh sb="0" eb="2">
      <t>キロク</t>
    </rPh>
    <phoneticPr fontId="1"/>
  </si>
  <si>
    <t>分</t>
    <rPh sb="0" eb="1">
      <t>フン</t>
    </rPh>
    <phoneticPr fontId="1"/>
  </si>
  <si>
    <t>個人番号</t>
    <rPh sb="0" eb="2">
      <t>コジン</t>
    </rPh>
    <rPh sb="2" eb="4">
      <t>バンゴウ</t>
    </rPh>
    <phoneticPr fontId="1"/>
  </si>
  <si>
    <t>一般高校女子</t>
    <rPh sb="0" eb="2">
      <t>イッパン</t>
    </rPh>
    <rPh sb="2" eb="4">
      <t>コウコウ</t>
    </rPh>
    <rPh sb="4" eb="6">
      <t>ジョシ</t>
    </rPh>
    <phoneticPr fontId="1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</si>
  <si>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</si>
  <si>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</si>
  <si>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</si>
  <si>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</si>
  <si>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</si>
  <si>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</si>
  <si>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</si>
  <si>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</si>
  <si>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</si>
  <si>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</si>
  <si>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</si>
  <si>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</si>
  <si>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</si>
  <si>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</si>
  <si>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</si>
  <si>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</si>
  <si>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</si>
  <si>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</si>
  <si>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</si>
  <si>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</si>
  <si>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</si>
  <si>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1"/>
  </si>
  <si>
    <t>佐用郡</t>
  </si>
  <si>
    <t>三田市</t>
  </si>
  <si>
    <t>丹波市</t>
    <rPh sb="0" eb="2">
      <t>タンバ</t>
    </rPh>
    <rPh sb="2" eb="3">
      <t>シ</t>
    </rPh>
    <phoneticPr fontId="1"/>
  </si>
  <si>
    <t>豊岡市</t>
  </si>
  <si>
    <t>養父市</t>
  </si>
  <si>
    <t>朝来市</t>
    <rPh sb="2" eb="3">
      <t>シ</t>
    </rPh>
    <phoneticPr fontId="1"/>
  </si>
  <si>
    <t>洲本市</t>
  </si>
  <si>
    <t>淡路市</t>
    <rPh sb="0" eb="2">
      <t>アワジ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</si>
  <si>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</si>
  <si>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</si>
  <si>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</si>
  <si>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</si>
  <si>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</si>
  <si>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</si>
  <si>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</si>
  <si>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</si>
  <si>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</si>
  <si>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</si>
  <si>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1"/>
  </si>
  <si>
    <t>川辺郡</t>
    <rPh sb="0" eb="3">
      <t>カワベグン</t>
    </rPh>
    <phoneticPr fontId="1"/>
  </si>
  <si>
    <t>加東市</t>
    <rPh sb="2" eb="3">
      <t>シ</t>
    </rPh>
    <phoneticPr fontId="1"/>
  </si>
  <si>
    <t>たつの市</t>
  </si>
  <si>
    <t>美方郡</t>
    <rPh sb="0" eb="3">
      <t>ミカタグン</t>
    </rPh>
    <phoneticPr fontId="1"/>
  </si>
  <si>
    <t>中学校名</t>
    <rPh sb="0" eb="3">
      <t>チュウガッコウ</t>
    </rPh>
    <rPh sb="3" eb="4">
      <t>メイ</t>
    </rPh>
    <phoneticPr fontId="1"/>
  </si>
  <si>
    <t>日新中</t>
  </si>
  <si>
    <t>小田北中</t>
  </si>
  <si>
    <t>立花中</t>
  </si>
  <si>
    <t>園田中</t>
  </si>
  <si>
    <t>武庫中</t>
  </si>
  <si>
    <t>大庄北中</t>
  </si>
  <si>
    <t>園田東中</t>
  </si>
  <si>
    <t>常陽中</t>
  </si>
  <si>
    <t>武庫東中</t>
  </si>
  <si>
    <t>小園中</t>
  </si>
  <si>
    <t>尼崎朝鮮中</t>
  </si>
  <si>
    <t>西宮浜中</t>
  </si>
  <si>
    <t>浜脇中</t>
  </si>
  <si>
    <t>大社中</t>
  </si>
  <si>
    <t>苦楽園中</t>
  </si>
  <si>
    <t>甲陵中</t>
  </si>
  <si>
    <t>平木中</t>
  </si>
  <si>
    <t>甲武中</t>
  </si>
  <si>
    <t>瓦木中</t>
  </si>
  <si>
    <t>上甲子園中</t>
  </si>
  <si>
    <t>今津中</t>
  </si>
  <si>
    <t>鳴尾中</t>
  </si>
  <si>
    <t>学文中</t>
  </si>
  <si>
    <t>山口中</t>
  </si>
  <si>
    <t>塩瀬中</t>
  </si>
  <si>
    <t>鳴尾南中</t>
  </si>
  <si>
    <t>真砂中</t>
  </si>
  <si>
    <t>深津中</t>
  </si>
  <si>
    <t>高須中</t>
  </si>
  <si>
    <t>関西学院中</t>
  </si>
  <si>
    <t>甲陽学院中</t>
  </si>
  <si>
    <t>報徳学園中</t>
  </si>
  <si>
    <t>仁川学院中</t>
  </si>
  <si>
    <t>精道中</t>
  </si>
  <si>
    <t>潮見中</t>
  </si>
  <si>
    <t>甲南中</t>
  </si>
  <si>
    <t>宝塚第一中</t>
  </si>
  <si>
    <t>宝梅中</t>
  </si>
  <si>
    <t>宝塚中</t>
  </si>
  <si>
    <t>西谷中</t>
  </si>
  <si>
    <t>高司中</t>
  </si>
  <si>
    <t>安倉中</t>
  </si>
  <si>
    <t>御殿山中</t>
  </si>
  <si>
    <t>山手台中</t>
  </si>
  <si>
    <t>清和台中</t>
  </si>
  <si>
    <t>明峰中</t>
  </si>
  <si>
    <t>川西南中</t>
  </si>
  <si>
    <t>川西中</t>
  </si>
  <si>
    <t>多田中</t>
  </si>
  <si>
    <t>東谷中</t>
  </si>
  <si>
    <t>緑台中</t>
  </si>
  <si>
    <t>猪名川中</t>
  </si>
  <si>
    <t>伊丹東中</t>
  </si>
  <si>
    <t>伊丹西中</t>
  </si>
  <si>
    <t>伊丹南中</t>
  </si>
  <si>
    <t>伊丹北中</t>
  </si>
  <si>
    <t>天王寺川中</t>
  </si>
  <si>
    <t>荒牧中</t>
  </si>
  <si>
    <t>向洋中</t>
  </si>
  <si>
    <t>本庄中</t>
  </si>
  <si>
    <t>魚崎中</t>
  </si>
  <si>
    <t>本山中</t>
  </si>
  <si>
    <t>住吉中</t>
  </si>
  <si>
    <t>御影中</t>
  </si>
  <si>
    <t>本山南中</t>
  </si>
  <si>
    <t>鷹匠中</t>
  </si>
  <si>
    <t>鳥帽子中</t>
  </si>
  <si>
    <t>原田中</t>
  </si>
  <si>
    <t>長峰中</t>
  </si>
  <si>
    <t>上野中</t>
  </si>
  <si>
    <t>筒井台中</t>
  </si>
  <si>
    <t>葺合中</t>
  </si>
  <si>
    <t>布引中</t>
  </si>
  <si>
    <t>渚中</t>
  </si>
  <si>
    <t>湊川中</t>
  </si>
  <si>
    <t>兵庫中</t>
  </si>
  <si>
    <t>須佐野中</t>
  </si>
  <si>
    <t>有馬中</t>
  </si>
  <si>
    <t>唐櫃中</t>
  </si>
  <si>
    <t>大池中</t>
  </si>
  <si>
    <t>山田中</t>
  </si>
  <si>
    <t>広陵中</t>
  </si>
  <si>
    <t>桜の宮中</t>
  </si>
  <si>
    <t>小部中</t>
  </si>
  <si>
    <t>鈴蘭台中</t>
  </si>
  <si>
    <t>星和台中</t>
  </si>
  <si>
    <t>鵯台中</t>
  </si>
  <si>
    <t>大沢中</t>
  </si>
  <si>
    <t>淡河中</t>
  </si>
  <si>
    <t>北神戸中</t>
  </si>
  <si>
    <t>西代中</t>
  </si>
  <si>
    <t>駒ケ林中</t>
  </si>
  <si>
    <t>長田中</t>
  </si>
  <si>
    <t>太田中</t>
  </si>
  <si>
    <t>鷹取中</t>
  </si>
  <si>
    <t>飛松中</t>
  </si>
  <si>
    <t>高倉中</t>
  </si>
  <si>
    <t>横尾中</t>
  </si>
  <si>
    <t>友が丘中</t>
  </si>
  <si>
    <t>東落合中</t>
  </si>
  <si>
    <t>白川台中</t>
  </si>
  <si>
    <t>西落合中</t>
  </si>
  <si>
    <t>竜が台中</t>
  </si>
  <si>
    <t>須磨北中</t>
  </si>
  <si>
    <t>桃山台中</t>
  </si>
  <si>
    <t>塩屋中</t>
  </si>
  <si>
    <t>垂水東中</t>
  </si>
  <si>
    <t>福田中</t>
  </si>
  <si>
    <t>垂水中</t>
  </si>
  <si>
    <t>歌敷山中</t>
  </si>
  <si>
    <t>多聞東中</t>
  </si>
  <si>
    <t>舞子中</t>
  </si>
  <si>
    <t>神陵台中</t>
  </si>
  <si>
    <t>本多聞中</t>
  </si>
  <si>
    <t>神戸長坂中</t>
  </si>
  <si>
    <t>伊川谷中</t>
  </si>
  <si>
    <t>櫨谷中</t>
  </si>
  <si>
    <t>桜が丘中</t>
  </si>
  <si>
    <t>押部谷中</t>
  </si>
  <si>
    <t>玉津中</t>
  </si>
  <si>
    <t>王塚台中</t>
  </si>
  <si>
    <t>平野中</t>
  </si>
  <si>
    <t>神出中</t>
  </si>
  <si>
    <t>岩岡中</t>
  </si>
  <si>
    <t>太山寺中</t>
  </si>
  <si>
    <t>六甲中</t>
  </si>
  <si>
    <t>松蔭中</t>
  </si>
  <si>
    <t>滝川中</t>
  </si>
  <si>
    <t>大原中</t>
  </si>
  <si>
    <t>有野中</t>
  </si>
  <si>
    <t>有野北中</t>
  </si>
  <si>
    <t>西神中</t>
  </si>
  <si>
    <t>星陵台中</t>
  </si>
  <si>
    <t>井吹台中</t>
  </si>
  <si>
    <t>錦城中</t>
  </si>
  <si>
    <t>朝霧中</t>
  </si>
  <si>
    <t>大蔵中</t>
  </si>
  <si>
    <t>衣川中</t>
  </si>
  <si>
    <t>野々池中</t>
  </si>
  <si>
    <t>望海中</t>
  </si>
  <si>
    <t>大久保中</t>
  </si>
  <si>
    <t>明石高丘中</t>
  </si>
  <si>
    <t>江井島中</t>
  </si>
  <si>
    <t>魚住中</t>
  </si>
  <si>
    <t>魚住東中</t>
  </si>
  <si>
    <t>二見中</t>
  </si>
  <si>
    <t>大久保北中</t>
  </si>
  <si>
    <t>加古川中</t>
  </si>
  <si>
    <t>氷丘中</t>
  </si>
  <si>
    <t>加古川山手中</t>
  </si>
  <si>
    <t>加古川中部中</t>
  </si>
  <si>
    <t>平岡中</t>
  </si>
  <si>
    <t>平岡南中</t>
  </si>
  <si>
    <t>浜の宮中</t>
  </si>
  <si>
    <t>別府中</t>
  </si>
  <si>
    <t>両荘中</t>
  </si>
  <si>
    <t>神吉中</t>
  </si>
  <si>
    <t>志方中</t>
  </si>
  <si>
    <t>陵南中</t>
  </si>
  <si>
    <t>宝殿中</t>
  </si>
  <si>
    <t>西脇中</t>
  </si>
  <si>
    <t>西脇南中</t>
  </si>
  <si>
    <t>三木中</t>
  </si>
  <si>
    <t>志染中</t>
  </si>
  <si>
    <t>星陽中</t>
  </si>
  <si>
    <t>緑が丘中</t>
  </si>
  <si>
    <t>自由が丘中</t>
  </si>
  <si>
    <t>三木東中</t>
  </si>
  <si>
    <t>吉川中</t>
  </si>
  <si>
    <t>高砂中</t>
  </si>
  <si>
    <t>荒井中</t>
  </si>
  <si>
    <t>鹿島中</t>
  </si>
  <si>
    <t>竜山中</t>
  </si>
  <si>
    <t>松陽中</t>
  </si>
  <si>
    <t>白陵中</t>
  </si>
  <si>
    <t>小野南中</t>
  </si>
  <si>
    <t>小野中</t>
  </si>
  <si>
    <t>旭丘中</t>
  </si>
  <si>
    <t>北条中</t>
  </si>
  <si>
    <t>善防中</t>
  </si>
  <si>
    <t>加西中</t>
  </si>
  <si>
    <t>泉中</t>
  </si>
  <si>
    <t>社中</t>
  </si>
  <si>
    <t>滝野中</t>
  </si>
  <si>
    <t>兵教大附属中</t>
  </si>
  <si>
    <t>中町中</t>
  </si>
  <si>
    <t>加美中</t>
  </si>
  <si>
    <t>八千代中</t>
  </si>
  <si>
    <t>黒田庄中</t>
  </si>
  <si>
    <t>稲美中</t>
  </si>
  <si>
    <t>稲美北中</t>
  </si>
  <si>
    <t>播磨中</t>
  </si>
  <si>
    <t>播磨南中</t>
  </si>
  <si>
    <t>増位中</t>
  </si>
  <si>
    <t>大白書中</t>
  </si>
  <si>
    <t>東光中</t>
  </si>
  <si>
    <t>山陽中</t>
  </si>
  <si>
    <t>姫路灘中</t>
  </si>
  <si>
    <t>飾磨東中</t>
  </si>
  <si>
    <t>飾磨西中</t>
  </si>
  <si>
    <t>広畑中</t>
  </si>
  <si>
    <t>網干中</t>
  </si>
  <si>
    <t>朝日中</t>
  </si>
  <si>
    <t>神南中</t>
  </si>
  <si>
    <t>城山中</t>
  </si>
  <si>
    <t>花田中</t>
  </si>
  <si>
    <t>福崎西中</t>
  </si>
  <si>
    <t>神崎中</t>
  </si>
  <si>
    <t>鶴居中</t>
  </si>
  <si>
    <t>市川中</t>
  </si>
  <si>
    <t>福崎東中</t>
  </si>
  <si>
    <t>香寺中</t>
  </si>
  <si>
    <t>家島中</t>
  </si>
  <si>
    <t>坊勢中</t>
  </si>
  <si>
    <t>置塩中</t>
  </si>
  <si>
    <t>鹿谷中</t>
  </si>
  <si>
    <t>菅野中</t>
  </si>
  <si>
    <t>林田中</t>
  </si>
  <si>
    <t>夢前中</t>
  </si>
  <si>
    <t>姫路東中</t>
  </si>
  <si>
    <t>大的中</t>
  </si>
  <si>
    <t>安室中</t>
  </si>
  <si>
    <t>書写中</t>
  </si>
  <si>
    <t>大津中</t>
  </si>
  <si>
    <t>那波中</t>
  </si>
  <si>
    <t>双葉中</t>
  </si>
  <si>
    <t>矢野川中</t>
  </si>
  <si>
    <t>赤穂中</t>
  </si>
  <si>
    <t>赤穂東中</t>
  </si>
  <si>
    <t>赤穂西中</t>
  </si>
  <si>
    <t>坂越中</t>
  </si>
  <si>
    <t>有年中</t>
  </si>
  <si>
    <t>上郡中</t>
  </si>
  <si>
    <t>龍野東中</t>
  </si>
  <si>
    <t>龍野西中</t>
  </si>
  <si>
    <t>新宮中</t>
  </si>
  <si>
    <t>太子東中</t>
  </si>
  <si>
    <t>太子西中</t>
  </si>
  <si>
    <t>揖保川中</t>
  </si>
  <si>
    <t>御津中</t>
  </si>
  <si>
    <t>佐用中</t>
  </si>
  <si>
    <t>上月中</t>
  </si>
  <si>
    <t>三日月中</t>
  </si>
  <si>
    <t>山崎南中</t>
  </si>
  <si>
    <t>一宮南中</t>
  </si>
  <si>
    <t>山崎西中</t>
  </si>
  <si>
    <t>山崎東中</t>
  </si>
  <si>
    <t>三田学園中</t>
  </si>
  <si>
    <t>上野台中</t>
  </si>
  <si>
    <t>八景中</t>
  </si>
  <si>
    <t>狭間中</t>
  </si>
  <si>
    <t>けやき台中</t>
  </si>
  <si>
    <t>富士中</t>
  </si>
  <si>
    <t>藍中</t>
  </si>
  <si>
    <t>ゆりのき台中</t>
  </si>
  <si>
    <t>篠山中</t>
  </si>
  <si>
    <t>篠山東中</t>
  </si>
  <si>
    <t>丹南中</t>
  </si>
  <si>
    <t>今田中</t>
  </si>
  <si>
    <t>柏原中</t>
  </si>
  <si>
    <t>山南中</t>
  </si>
  <si>
    <t>氷上中</t>
  </si>
  <si>
    <t>青垣中</t>
  </si>
  <si>
    <t>春日中</t>
  </si>
  <si>
    <t>市島中</t>
  </si>
  <si>
    <t>洲浜中</t>
  </si>
  <si>
    <t>青雲中</t>
  </si>
  <si>
    <t>由良中</t>
  </si>
  <si>
    <t>柳学園中</t>
  </si>
  <si>
    <t>三原中</t>
  </si>
  <si>
    <t>沼島中</t>
  </si>
  <si>
    <t>南淡中</t>
  </si>
  <si>
    <t>五色中</t>
  </si>
  <si>
    <t>東浦中</t>
  </si>
  <si>
    <t>津名中</t>
  </si>
  <si>
    <t>豊岡南中</t>
  </si>
  <si>
    <t>豊岡北中</t>
  </si>
  <si>
    <t>港中</t>
  </si>
  <si>
    <t>城崎中</t>
  </si>
  <si>
    <t>香住第一中</t>
  </si>
  <si>
    <t>香住第二中</t>
  </si>
  <si>
    <t>日高東中</t>
  </si>
  <si>
    <t>日高西中</t>
  </si>
  <si>
    <t>出石中</t>
  </si>
  <si>
    <t>但東中</t>
  </si>
  <si>
    <t>養父中</t>
  </si>
  <si>
    <t>大屋中</t>
  </si>
  <si>
    <t>関宮中</t>
  </si>
  <si>
    <t>和田山中</t>
  </si>
  <si>
    <t>梁瀬中</t>
  </si>
  <si>
    <t>朝来中</t>
  </si>
  <si>
    <t>生野中</t>
  </si>
  <si>
    <t>兎塚中</t>
  </si>
  <si>
    <t>村岡中</t>
  </si>
  <si>
    <t>小代中</t>
  </si>
  <si>
    <t>射添中</t>
  </si>
  <si>
    <t>浜坂中</t>
  </si>
  <si>
    <t>豊岡聾中</t>
  </si>
  <si>
    <t>4x100m</t>
    <phoneticPr fontId="1"/>
  </si>
  <si>
    <t>氏(ｶﾅ)</t>
    <rPh sb="0" eb="1">
      <t>シ</t>
    </rPh>
    <phoneticPr fontId="1"/>
  </si>
  <si>
    <t>名(ｶﾅ)</t>
    <rPh sb="0" eb="1">
      <t>メイ</t>
    </rPh>
    <phoneticPr fontId="1"/>
  </si>
  <si>
    <t>秒:m</t>
    <rPh sb="0" eb="1">
      <t>ビョウ</t>
    </rPh>
    <phoneticPr fontId="1"/>
  </si>
  <si>
    <t>1/100:cm</t>
    <phoneticPr fontId="1"/>
  </si>
  <si>
    <t>3000m</t>
    <phoneticPr fontId="1"/>
  </si>
  <si>
    <t>100mH</t>
    <phoneticPr fontId="1"/>
  </si>
  <si>
    <t>00201</t>
    <phoneticPr fontId="1"/>
  </si>
  <si>
    <t>01101</t>
    <phoneticPr fontId="1"/>
  </si>
  <si>
    <t>03401</t>
    <phoneticPr fontId="1"/>
  </si>
  <si>
    <t>07201</t>
    <phoneticPr fontId="1"/>
  </si>
  <si>
    <t>07101</t>
    <phoneticPr fontId="1"/>
  </si>
  <si>
    <t>00205</t>
    <phoneticPr fontId="1"/>
  </si>
  <si>
    <t>00505</t>
    <phoneticPr fontId="1"/>
  </si>
  <si>
    <t>01005</t>
    <phoneticPr fontId="1"/>
  </si>
  <si>
    <t>03205</t>
    <phoneticPr fontId="1"/>
  </si>
  <si>
    <t>07305</t>
    <phoneticPr fontId="1"/>
  </si>
  <si>
    <t>08305</t>
    <phoneticPr fontId="1"/>
  </si>
  <si>
    <t>rec</t>
    <phoneticPr fontId="1"/>
  </si>
  <si>
    <t>code</t>
    <phoneticPr fontId="1"/>
  </si>
  <si>
    <t>taikai@haaa.jp</t>
  </si>
  <si>
    <t>メールアドレス</t>
    <phoneticPr fontId="1"/>
  </si>
  <si>
    <t>**は郡市区コード　○○は郡市区名</t>
    <rPh sb="3" eb="5">
      <t>グンシ</t>
    </rPh>
    <rPh sb="5" eb="6">
      <t>ク</t>
    </rPh>
    <rPh sb="13" eb="15">
      <t>グンシ</t>
    </rPh>
    <rPh sb="15" eb="16">
      <t>ク</t>
    </rPh>
    <rPh sb="16" eb="17">
      <t>メイ</t>
    </rPh>
    <phoneticPr fontId="1"/>
  </si>
  <si>
    <t>メール件名</t>
    <rPh sb="3" eb="5">
      <t>ケンメイ</t>
    </rPh>
    <phoneticPr fontId="1"/>
  </si>
  <si>
    <t>データ作成注意事項</t>
    <rPh sb="3" eb="5">
      <t>サクセイ</t>
    </rPh>
    <rPh sb="5" eb="7">
      <t>チュウイ</t>
    </rPh>
    <rPh sb="7" eb="9">
      <t>ジコウ</t>
    </rPh>
    <phoneticPr fontId="1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</si>
  <si>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1"/>
  </si>
  <si>
    <t>郡市区対抗＊＊○○</t>
    <rPh sb="0" eb="2">
      <t>グンシ</t>
    </rPh>
    <rPh sb="2" eb="3">
      <t>ク</t>
    </rPh>
    <rPh sb="3" eb="5">
      <t>タイコウ</t>
    </rPh>
    <phoneticPr fontId="1"/>
  </si>
  <si>
    <t>番　　号</t>
    <rPh sb="0" eb="1">
      <t>バン</t>
    </rPh>
    <rPh sb="3" eb="4">
      <t>ゴウ</t>
    </rPh>
    <phoneticPr fontId="1"/>
  </si>
  <si>
    <t>(様式１）</t>
    <rPh sb="1" eb="3">
      <t>ヨウシキ</t>
    </rPh>
    <phoneticPr fontId="1"/>
  </si>
  <si>
    <t>記入しない</t>
    <rPh sb="0" eb="2">
      <t>キニュウ</t>
    </rPh>
    <phoneticPr fontId="1"/>
  </si>
  <si>
    <t>選手申込一覧表</t>
    <rPh sb="0" eb="2">
      <t>センシュ</t>
    </rPh>
    <rPh sb="2" eb="4">
      <t>モウシコミ</t>
    </rPh>
    <rPh sb="4" eb="6">
      <t>イチラン</t>
    </rPh>
    <rPh sb="6" eb="7">
      <t>ヒョウ</t>
    </rPh>
    <phoneticPr fontId="1"/>
  </si>
  <si>
    <t>郡市区
コード</t>
    <rPh sb="0" eb="2">
      <t>グンシ</t>
    </rPh>
    <rPh sb="2" eb="3">
      <t>ク</t>
    </rPh>
    <phoneticPr fontId="1"/>
  </si>
  <si>
    <t>郡市区名</t>
    <rPh sb="0" eb="2">
      <t>グンシ</t>
    </rPh>
    <rPh sb="2" eb="3">
      <t>ク</t>
    </rPh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</si>
  <si>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</si>
  <si>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</si>
  <si>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</si>
  <si>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</si>
  <si>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ﾏﾈｰｼﾞｬｰ</t>
    <phoneticPr fontId="1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</si>
  <si>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1"/>
  </si>
  <si>
    <t>申　込　記　録</t>
    <phoneticPr fontId="1"/>
  </si>
  <si>
    <t>種目数</t>
    <rPh sb="0" eb="2">
      <t>シュモク</t>
    </rPh>
    <rPh sb="2" eb="3">
      <t>スウ</t>
    </rPh>
    <phoneticPr fontId="1"/>
  </si>
  <si>
    <t>申込</t>
    <rPh sb="0" eb="2">
      <t>モウシコミ</t>
    </rPh>
    <phoneticPr fontId="1"/>
  </si>
  <si>
    <t>高校名</t>
    <rPh sb="0" eb="2">
      <t>コウコウ</t>
    </rPh>
    <rPh sb="2" eb="3">
      <t>メイ</t>
    </rPh>
    <phoneticPr fontId="1"/>
  </si>
  <si>
    <t>県尼崎高</t>
  </si>
  <si>
    <t>市尼崎高</t>
  </si>
  <si>
    <t>尼崎西高</t>
  </si>
  <si>
    <t>尼崎北高</t>
  </si>
  <si>
    <t>尼崎稲園高</t>
  </si>
  <si>
    <t>尼崎小田高</t>
  </si>
  <si>
    <t>武庫荘総合高</t>
  </si>
  <si>
    <t>県尼崎工高</t>
  </si>
  <si>
    <t>百合高</t>
  </si>
  <si>
    <t>県西宮高</t>
  </si>
  <si>
    <t>市西宮高</t>
  </si>
  <si>
    <t>西宮東高</t>
  </si>
  <si>
    <t>西宮南高</t>
  </si>
  <si>
    <t>鳴尾高</t>
  </si>
  <si>
    <t>西宮今津高</t>
  </si>
  <si>
    <t>西宮甲山高</t>
  </si>
  <si>
    <t>甲陽高</t>
  </si>
  <si>
    <t>女学院高</t>
  </si>
  <si>
    <t>仁川高</t>
  </si>
  <si>
    <t>報徳高</t>
  </si>
  <si>
    <t>武庫川大附高</t>
  </si>
  <si>
    <t>甲子園高</t>
  </si>
  <si>
    <t>夙川高</t>
  </si>
  <si>
    <t>県伊丹高</t>
  </si>
  <si>
    <t>市伊丹高</t>
  </si>
  <si>
    <t>伊丹西高</t>
  </si>
  <si>
    <t>伊丹北高</t>
  </si>
  <si>
    <t>川西緑台高</t>
  </si>
  <si>
    <t>川西明峰高</t>
  </si>
  <si>
    <t>川西北陵高</t>
  </si>
  <si>
    <t>猪名川高</t>
  </si>
  <si>
    <t>宝塚高</t>
  </si>
  <si>
    <t>宝塚東高</t>
  </si>
  <si>
    <t>宝塚西高</t>
  </si>
  <si>
    <t>宝塚北高</t>
  </si>
  <si>
    <t>小林聖心高</t>
  </si>
  <si>
    <t>甲南高</t>
  </si>
  <si>
    <t>東灘高</t>
  </si>
  <si>
    <t>甲南女高</t>
  </si>
  <si>
    <t>灘高</t>
  </si>
  <si>
    <t>神戸科技高</t>
  </si>
  <si>
    <t>御影高</t>
  </si>
  <si>
    <t>六甲高</t>
  </si>
  <si>
    <t>神戸高</t>
  </si>
  <si>
    <t>海星高</t>
  </si>
  <si>
    <t>松蔭高</t>
  </si>
  <si>
    <t>葺合高</t>
  </si>
  <si>
    <t>神戸龍谷高</t>
  </si>
  <si>
    <t>神戸第一高</t>
  </si>
  <si>
    <t>神港学園高</t>
  </si>
  <si>
    <t>親和高</t>
  </si>
  <si>
    <t>神戸北高</t>
  </si>
  <si>
    <t>神戸弘陵高</t>
  </si>
  <si>
    <t>神戸甲北高</t>
  </si>
  <si>
    <t>神戸鈴蘭台高</t>
  </si>
  <si>
    <t>神院大附高</t>
  </si>
  <si>
    <t>兵庫工高</t>
  </si>
  <si>
    <t>夢野台高</t>
  </si>
  <si>
    <t>兵庫高</t>
  </si>
  <si>
    <t>長田高</t>
  </si>
  <si>
    <t>常盤高</t>
  </si>
  <si>
    <t>神戸星城高</t>
  </si>
  <si>
    <t>野田高</t>
  </si>
  <si>
    <t>育英高</t>
  </si>
  <si>
    <t>滝川高</t>
  </si>
  <si>
    <t>須磨学園高</t>
  </si>
  <si>
    <t>須磨ノ浦高</t>
  </si>
  <si>
    <t>須磨東高</t>
  </si>
  <si>
    <t>須磨友が丘高</t>
  </si>
  <si>
    <t>北須磨高</t>
  </si>
  <si>
    <t>神戸国際附高</t>
  </si>
  <si>
    <t>舞子高</t>
  </si>
  <si>
    <t>星陵高</t>
  </si>
  <si>
    <t>愛徳高</t>
  </si>
  <si>
    <t>伊川谷高</t>
  </si>
  <si>
    <t>伊川谷北高</t>
  </si>
  <si>
    <t>神戸高塚高</t>
  </si>
  <si>
    <t>滝川第二高</t>
  </si>
  <si>
    <t>神戸朝鮮高</t>
  </si>
  <si>
    <t>明石高</t>
  </si>
  <si>
    <t>明石南高</t>
  </si>
  <si>
    <t>明石北高</t>
  </si>
  <si>
    <t>明石西高</t>
  </si>
  <si>
    <t>明石清水高</t>
  </si>
  <si>
    <t>明石城西高</t>
  </si>
  <si>
    <t>明石商高</t>
  </si>
  <si>
    <t>県農高</t>
  </si>
  <si>
    <t>東播工高</t>
  </si>
  <si>
    <t>加古川東高</t>
  </si>
  <si>
    <t>加古川西高</t>
  </si>
  <si>
    <t>加古川北高</t>
  </si>
  <si>
    <t>加古川南高</t>
  </si>
  <si>
    <t>高砂高</t>
  </si>
  <si>
    <t>高砂南高</t>
  </si>
  <si>
    <t>松陽高</t>
  </si>
  <si>
    <t>白陵高</t>
  </si>
  <si>
    <t>東播磨高</t>
  </si>
  <si>
    <t>播磨南高</t>
  </si>
  <si>
    <t>三木高</t>
  </si>
  <si>
    <t>三木北高</t>
  </si>
  <si>
    <t>吉川高</t>
  </si>
  <si>
    <t>小野高</t>
  </si>
  <si>
    <t>小野工高</t>
  </si>
  <si>
    <t>社高</t>
  </si>
  <si>
    <t>西脇高</t>
  </si>
  <si>
    <t>西脇工高</t>
  </si>
  <si>
    <t>多可高</t>
  </si>
  <si>
    <t>北条高</t>
  </si>
  <si>
    <t>播磨農高</t>
  </si>
  <si>
    <t>姫路別所高</t>
  </si>
  <si>
    <t>姫路東高</t>
  </si>
  <si>
    <t>淳心高</t>
  </si>
  <si>
    <t>賢明高</t>
  </si>
  <si>
    <t>姫路工高</t>
  </si>
  <si>
    <t>姫路西高</t>
  </si>
  <si>
    <t>姫路高</t>
  </si>
  <si>
    <t>東洋大姫路高</t>
  </si>
  <si>
    <t>琴丘高</t>
  </si>
  <si>
    <t>姫路商高</t>
  </si>
  <si>
    <t>飾磨高</t>
  </si>
  <si>
    <t>飾磨工高</t>
  </si>
  <si>
    <t>網干高</t>
  </si>
  <si>
    <t>姫路飾西高</t>
  </si>
  <si>
    <t>香寺高</t>
  </si>
  <si>
    <t>日ノ本高</t>
  </si>
  <si>
    <t>市川高</t>
  </si>
  <si>
    <t>神崎高</t>
  </si>
  <si>
    <t>家島高</t>
  </si>
  <si>
    <t>太子高</t>
  </si>
  <si>
    <t>龍野高</t>
  </si>
  <si>
    <t>龍野北高</t>
  </si>
  <si>
    <t>相生高</t>
  </si>
  <si>
    <t>相生産高</t>
  </si>
  <si>
    <t>赤穂高</t>
  </si>
  <si>
    <t>上郡高</t>
  </si>
  <si>
    <t>佐用高</t>
  </si>
  <si>
    <t>山崎高</t>
  </si>
  <si>
    <t>伊和高</t>
  </si>
  <si>
    <t>千種高</t>
  </si>
  <si>
    <t>県立大附高</t>
  </si>
  <si>
    <t>三田高</t>
  </si>
  <si>
    <t>北摂三田高</t>
  </si>
  <si>
    <t>有馬高</t>
  </si>
  <si>
    <t>三田松聖高</t>
  </si>
  <si>
    <t>篠山鳳鳴高</t>
  </si>
  <si>
    <t>篠山産高</t>
  </si>
  <si>
    <t>柏原高</t>
  </si>
  <si>
    <t>氷上高</t>
  </si>
  <si>
    <t>氷上西高</t>
  </si>
  <si>
    <t>三田西陵高</t>
  </si>
  <si>
    <t>三田祥雲館高</t>
  </si>
  <si>
    <t>生野高</t>
  </si>
  <si>
    <t>和田山高</t>
  </si>
  <si>
    <t>八鹿高</t>
  </si>
  <si>
    <t>但馬農高</t>
  </si>
  <si>
    <t>日高高</t>
  </si>
  <si>
    <t>出石高</t>
  </si>
  <si>
    <t>豊岡高</t>
  </si>
  <si>
    <t>豊岡総合高</t>
  </si>
  <si>
    <t>近畿大豊岡高</t>
  </si>
  <si>
    <t>村岡高</t>
  </si>
  <si>
    <t>香住高</t>
  </si>
  <si>
    <t>浜坂高</t>
  </si>
  <si>
    <t>生野学園高</t>
  </si>
  <si>
    <t>洲本高</t>
  </si>
  <si>
    <t>洲本実高</t>
  </si>
  <si>
    <t>津名高</t>
  </si>
  <si>
    <t>淡路高</t>
  </si>
  <si>
    <t>淡路三原高</t>
  </si>
  <si>
    <t>六甲アイ高</t>
  </si>
  <si>
    <t>六甲アイ高</t>
    <phoneticPr fontId="1"/>
  </si>
  <si>
    <t>mc</t>
    <phoneticPr fontId="1"/>
  </si>
  <si>
    <t>所属(高校)</t>
    <rPh sb="0" eb="2">
      <t>ショゾク</t>
    </rPh>
    <rPh sb="3" eb="5">
      <t>コウコウ</t>
    </rPh>
    <phoneticPr fontId="1"/>
  </si>
  <si>
    <t>高校以外</t>
    <rPh sb="0" eb="2">
      <t>コウコウ</t>
    </rPh>
    <rPh sb="2" eb="4">
      <t>イガイ</t>
    </rPh>
    <phoneticPr fontId="1"/>
  </si>
  <si>
    <t>男子
一般高校</t>
    <rPh sb="0" eb="2">
      <t>ダンシ</t>
    </rPh>
    <rPh sb="3" eb="5">
      <t>イッパン</t>
    </rPh>
    <rPh sb="5" eb="7">
      <t>コウコウ</t>
    </rPh>
    <phoneticPr fontId="1"/>
  </si>
  <si>
    <t>男子
中学生</t>
    <rPh sb="0" eb="2">
      <t>ダンシ</t>
    </rPh>
    <rPh sb="3" eb="5">
      <t>チュウガク</t>
    </rPh>
    <rPh sb="5" eb="6">
      <t>セイ</t>
    </rPh>
    <phoneticPr fontId="1"/>
  </si>
  <si>
    <t>男子
合計</t>
    <rPh sb="0" eb="2">
      <t>ダンシ</t>
    </rPh>
    <rPh sb="3" eb="5">
      <t>ゴウケイ</t>
    </rPh>
    <phoneticPr fontId="1"/>
  </si>
  <si>
    <t>MAT_Track&amp;Field_System_MasterCSV_縦形式</t>
    <rPh sb="33" eb="34">
      <t>タテ</t>
    </rPh>
    <rPh sb="34" eb="36">
      <t>ケイシキ</t>
    </rPh>
    <phoneticPr fontId="1"/>
  </si>
  <si>
    <t>申　込　記　録</t>
    <phoneticPr fontId="1"/>
  </si>
  <si>
    <t>1/100:cm</t>
    <phoneticPr fontId="1"/>
  </si>
  <si>
    <t>4x100m</t>
    <phoneticPr fontId="1"/>
  </si>
  <si>
    <t>4x100m</t>
    <phoneticPr fontId="1"/>
  </si>
  <si>
    <t>db</t>
    <phoneticPr fontId="1"/>
  </si>
  <si>
    <t>zk</t>
    <phoneticPr fontId="1"/>
  </si>
  <si>
    <t>n1</t>
    <phoneticPr fontId="1"/>
  </si>
  <si>
    <t>n2</t>
    <phoneticPr fontId="1"/>
  </si>
  <si>
    <t>tm</t>
    <phoneticPr fontId="1"/>
  </si>
  <si>
    <t>ｱﾏｶﾞｻｷｼ</t>
    <phoneticPr fontId="1"/>
  </si>
  <si>
    <t>ｶﾜﾆｼｼ</t>
    <phoneticPr fontId="1"/>
  </si>
  <si>
    <t>ｶﾜﾍﾞｸﾞﾝ</t>
    <phoneticPr fontId="1"/>
  </si>
  <si>
    <t>ｲﾀﾐｼ</t>
    <phoneticPr fontId="1"/>
  </si>
  <si>
    <t>ﾀｶﾗﾂﾞｶｼ</t>
    <phoneticPr fontId="1"/>
  </si>
  <si>
    <t>ﾆｼﾉﾐﾔｼ</t>
    <phoneticPr fontId="1"/>
  </si>
  <si>
    <t>ｱｼﾔｼ</t>
    <phoneticPr fontId="1"/>
  </si>
  <si>
    <t>ｱｶｼｼ</t>
    <phoneticPr fontId="1"/>
  </si>
  <si>
    <t>ｶｺｸﾞﾝ</t>
    <phoneticPr fontId="1"/>
  </si>
  <si>
    <t>ｶｺｶﾞﾜｼ</t>
    <phoneticPr fontId="1"/>
  </si>
  <si>
    <t>ﾀｶｻｺﾞｼ</t>
    <phoneticPr fontId="1"/>
  </si>
  <si>
    <t>ﾐｷｼ</t>
    <phoneticPr fontId="1"/>
  </si>
  <si>
    <t>ｶﾄｳｼ</t>
    <phoneticPr fontId="1"/>
  </si>
  <si>
    <t>ｵﾉｼ</t>
    <phoneticPr fontId="1"/>
  </si>
  <si>
    <t>ｶｻｲｼ</t>
    <phoneticPr fontId="1"/>
  </si>
  <si>
    <t>ﾆｼﾜｷｼ</t>
    <phoneticPr fontId="1"/>
  </si>
  <si>
    <t>ﾋﾒｼﾞｼ</t>
    <phoneticPr fontId="1"/>
  </si>
  <si>
    <t>ｶﾝｻﾞｷｸﾞﾝ</t>
    <phoneticPr fontId="1"/>
  </si>
  <si>
    <t>ｲﾎﾞｸﾞﾝ</t>
    <phoneticPr fontId="1"/>
  </si>
  <si>
    <t>ﾀﾂﾉｼ</t>
    <phoneticPr fontId="1"/>
  </si>
  <si>
    <t>ｱｲｵｲｼ</t>
    <phoneticPr fontId="1"/>
  </si>
  <si>
    <t>ｱｺｳｼ</t>
    <phoneticPr fontId="1"/>
  </si>
  <si>
    <t>ｱｺｳｸﾞﾝ</t>
    <phoneticPr fontId="1"/>
  </si>
  <si>
    <t>ｼｿｳｼ</t>
    <phoneticPr fontId="1"/>
  </si>
  <si>
    <t>ｻﾖｳｸﾞﾝ</t>
    <phoneticPr fontId="1"/>
  </si>
  <si>
    <t>ｻﾝﾀﾞｼ</t>
    <phoneticPr fontId="1"/>
  </si>
  <si>
    <t>ﾀﾝﾊﾞｼ</t>
    <phoneticPr fontId="1"/>
  </si>
  <si>
    <t>ﾄﾖｵｶｼ</t>
    <phoneticPr fontId="1"/>
  </si>
  <si>
    <t>ﾐｶﾀｸﾞﾝ</t>
    <phoneticPr fontId="1"/>
  </si>
  <si>
    <t>ﾔﾌﾞｼ</t>
    <phoneticPr fontId="1"/>
  </si>
  <si>
    <t>ｱｻｺﾞｼ</t>
    <phoneticPr fontId="1"/>
  </si>
  <si>
    <t>ｽﾓﾄｼ</t>
    <phoneticPr fontId="1"/>
  </si>
  <si>
    <t>ｱﾜｼﾞｼ</t>
    <phoneticPr fontId="1"/>
  </si>
  <si>
    <t>ﾐﾅﾐｱﾜｼﾞｼ</t>
    <phoneticPr fontId="1"/>
  </si>
  <si>
    <t>ﾋｶﾞｼﾅﾀﾞｸ</t>
    <phoneticPr fontId="1"/>
  </si>
  <si>
    <t>ﾅﾀﾞｸ</t>
    <phoneticPr fontId="1"/>
  </si>
  <si>
    <t>ﾁｭｳｵｳｸ</t>
    <phoneticPr fontId="1"/>
  </si>
  <si>
    <t>ﾋｮｳｺﾞｸ</t>
    <phoneticPr fontId="1"/>
  </si>
  <si>
    <t>ｷﾀｸ</t>
    <phoneticPr fontId="1"/>
  </si>
  <si>
    <t>ﾅｶﾞﾀｸ</t>
    <phoneticPr fontId="1"/>
  </si>
  <si>
    <t>ｽﾏｸ</t>
    <phoneticPr fontId="1"/>
  </si>
  <si>
    <t>ﾀﾙﾐｼ</t>
    <phoneticPr fontId="1"/>
  </si>
  <si>
    <t>ﾆｼｸ</t>
    <phoneticPr fontId="1"/>
  </si>
  <si>
    <t>MAT_Track&amp;Field_System_RellayCSV_縦形式</t>
    <rPh sb="33" eb="34">
      <t>タテ</t>
    </rPh>
    <rPh sb="34" eb="36">
      <t>ケイシキ</t>
    </rPh>
    <phoneticPr fontId="1"/>
  </si>
  <si>
    <t>100m</t>
    <phoneticPr fontId="1"/>
  </si>
  <si>
    <t>4x100m</t>
    <phoneticPr fontId="1"/>
  </si>
  <si>
    <t>db</t>
    <phoneticPr fontId="1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</si>
  <si>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</si>
  <si>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</si>
  <si>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女  子
監　督</t>
    <rPh sb="0" eb="1">
      <t>オンナ</t>
    </rPh>
    <rPh sb="3" eb="4">
      <t>コ</t>
    </rPh>
    <rPh sb="5" eb="6">
      <t>ラン</t>
    </rPh>
    <rPh sb="7" eb="8">
      <t>ヨシ</t>
    </rPh>
    <phoneticPr fontId="1"/>
  </si>
  <si>
    <t>女   子
ﾏﾈｰｼﾞｬｰ</t>
    <rPh sb="0" eb="1">
      <t>オンナ</t>
    </rPh>
    <rPh sb="4" eb="5">
      <t>コ</t>
    </rPh>
    <phoneticPr fontId="1"/>
  </si>
  <si>
    <t>女子
一般高校</t>
    <rPh sb="0" eb="2">
      <t>ジョシ</t>
    </rPh>
    <rPh sb="3" eb="5">
      <t>イッパン</t>
    </rPh>
    <rPh sb="5" eb="7">
      <t>コウコウ</t>
    </rPh>
    <phoneticPr fontId="1"/>
  </si>
  <si>
    <t>女子
中学生</t>
    <rPh sb="0" eb="2">
      <t>ジョシ</t>
    </rPh>
    <rPh sb="3" eb="5">
      <t>チュウガク</t>
    </rPh>
    <rPh sb="5" eb="6">
      <t>セイ</t>
    </rPh>
    <phoneticPr fontId="1"/>
  </si>
  <si>
    <t>女子
合計</t>
    <rPh sb="0" eb="2">
      <t>ジョシ</t>
    </rPh>
    <rPh sb="3" eb="5">
      <t>ゴウケイ</t>
    </rPh>
    <phoneticPr fontId="1"/>
  </si>
  <si>
    <t>総合計
振込金額</t>
    <rPh sb="0" eb="1">
      <t>ソウ</t>
    </rPh>
    <rPh sb="1" eb="3">
      <t>ゴウケイ</t>
    </rPh>
    <rPh sb="4" eb="6">
      <t>フリコミ</t>
    </rPh>
    <rPh sb="6" eb="8">
      <t>キンガク</t>
    </rPh>
    <phoneticPr fontId="1"/>
  </si>
  <si>
    <t>100mH</t>
  </si>
  <si>
    <t>00201</t>
  </si>
  <si>
    <t>01001</t>
  </si>
  <si>
    <t>04401</t>
  </si>
  <si>
    <t>100m</t>
  </si>
  <si>
    <t>1500m</t>
  </si>
  <si>
    <t>00205</t>
  </si>
  <si>
    <t>04205</t>
  </si>
  <si>
    <t>08505</t>
  </si>
  <si>
    <t>00805</t>
    <phoneticPr fontId="1"/>
  </si>
  <si>
    <t>07202</t>
    <phoneticPr fontId="1"/>
  </si>
  <si>
    <t>神戸商高</t>
    <phoneticPr fontId="1"/>
  </si>
  <si>
    <t>芦屋高</t>
    <phoneticPr fontId="1"/>
  </si>
  <si>
    <t>神戸高専</t>
    <phoneticPr fontId="1"/>
  </si>
  <si>
    <t>明石高専</t>
    <phoneticPr fontId="1"/>
  </si>
  <si>
    <t>県国際高</t>
    <rPh sb="0" eb="1">
      <t>ケン</t>
    </rPh>
    <phoneticPr fontId="1"/>
  </si>
  <si>
    <t>多可郡</t>
    <rPh sb="0" eb="3">
      <t>タカグン</t>
    </rPh>
    <phoneticPr fontId="1"/>
  </si>
  <si>
    <t>ﾀｶｸﾞﾝ</t>
    <phoneticPr fontId="1"/>
  </si>
  <si>
    <t>大岡学園高</t>
    <rPh sb="0" eb="2">
      <t>オオオカ</t>
    </rPh>
    <rPh sb="2" eb="4">
      <t>ガクエン</t>
    </rPh>
    <rPh sb="4" eb="5">
      <t>コウ</t>
    </rPh>
    <phoneticPr fontId="1"/>
  </si>
  <si>
    <t>須磨翔風高</t>
    <rPh sb="2" eb="3">
      <t>ショウ</t>
    </rPh>
    <rPh sb="3" eb="4">
      <t>フウ</t>
    </rPh>
    <phoneticPr fontId="1"/>
  </si>
  <si>
    <t>芦国中等高</t>
    <rPh sb="0" eb="1">
      <t>アシ</t>
    </rPh>
    <rPh sb="1" eb="4">
      <t>クニジュウナド</t>
    </rPh>
    <rPh sb="4" eb="5">
      <t>コウ</t>
    </rPh>
    <phoneticPr fontId="1"/>
  </si>
  <si>
    <t>芦屋学園高</t>
    <rPh sb="2" eb="4">
      <t>ガクエン</t>
    </rPh>
    <phoneticPr fontId="1"/>
  </si>
  <si>
    <t>05000</t>
    <phoneticPr fontId="1"/>
  </si>
  <si>
    <t>04500</t>
    <phoneticPr fontId="1"/>
  </si>
  <si>
    <t>山手高</t>
    <phoneticPr fontId="1"/>
  </si>
  <si>
    <t>啓明高</t>
    <phoneticPr fontId="1"/>
  </si>
  <si>
    <t>神戸聴覚高</t>
    <rPh sb="2" eb="4">
      <t>チョウカク</t>
    </rPh>
    <phoneticPr fontId="1"/>
  </si>
  <si>
    <t>姫路聴覚高</t>
    <rPh sb="2" eb="4">
      <t>チョウカク</t>
    </rPh>
    <phoneticPr fontId="1"/>
  </si>
  <si>
    <t>播磨特別高</t>
    <rPh sb="2" eb="4">
      <t>トクベツ</t>
    </rPh>
    <phoneticPr fontId="1"/>
  </si>
  <si>
    <t>篠山東雲高</t>
    <rPh sb="0" eb="2">
      <t>ササヤマ</t>
    </rPh>
    <phoneticPr fontId="1"/>
  </si>
  <si>
    <t>県立視覚高</t>
    <rPh sb="0" eb="2">
      <t>ケンリツ</t>
    </rPh>
    <rPh sb="2" eb="4">
      <t>シカク</t>
    </rPh>
    <phoneticPr fontId="1"/>
  </si>
  <si>
    <t>上ヶ原中</t>
  </si>
  <si>
    <t>南ひばりガ丘中</t>
  </si>
  <si>
    <t>須磨学園中</t>
  </si>
  <si>
    <t>尼崎双星高</t>
    <rPh sb="2" eb="3">
      <t>ソウ</t>
    </rPh>
    <rPh sb="3" eb="4">
      <t>ホシ</t>
    </rPh>
    <phoneticPr fontId="1"/>
  </si>
  <si>
    <t>07105</t>
    <phoneticPr fontId="1"/>
  </si>
  <si>
    <t>00302</t>
    <phoneticPr fontId="1"/>
  </si>
  <si>
    <t>OP_棒高跳</t>
    <rPh sb="3" eb="6">
      <t>ボウタカト</t>
    </rPh>
    <phoneticPr fontId="1"/>
  </si>
  <si>
    <t>神大附中等</t>
    <rPh sb="0" eb="2">
      <t>シンダイ</t>
    </rPh>
    <rPh sb="2" eb="3">
      <t>フ</t>
    </rPh>
    <rPh sb="3" eb="5">
      <t>チュウトウ</t>
    </rPh>
    <phoneticPr fontId="1"/>
  </si>
  <si>
    <t>小田中</t>
  </si>
  <si>
    <t>光ガ丘中</t>
  </si>
  <si>
    <t>啓明学院中</t>
  </si>
  <si>
    <t>賢明中</t>
  </si>
  <si>
    <t>三段跳</t>
    <rPh sb="0" eb="2">
      <t>サンダン</t>
    </rPh>
    <phoneticPr fontId="1"/>
  </si>
  <si>
    <t>円盤投</t>
    <rPh sb="0" eb="3">
      <t>エンバンナ</t>
    </rPh>
    <phoneticPr fontId="1"/>
  </si>
  <si>
    <t>神港橘高</t>
    <rPh sb="0" eb="2">
      <t>シンコウ</t>
    </rPh>
    <rPh sb="2" eb="3">
      <t>タチバナ</t>
    </rPh>
    <phoneticPr fontId="1"/>
  </si>
  <si>
    <t>07401</t>
    <phoneticPr fontId="1"/>
  </si>
  <si>
    <t>07401</t>
    <phoneticPr fontId="1"/>
  </si>
  <si>
    <t>09201</t>
    <phoneticPr fontId="1"/>
  </si>
  <si>
    <t>08801</t>
    <phoneticPr fontId="1"/>
  </si>
  <si>
    <t>円盤投1.75k</t>
    <rPh sb="0" eb="3">
      <t>エンバンナゲ</t>
    </rPh>
    <phoneticPr fontId="1"/>
  </si>
  <si>
    <t>08701</t>
    <phoneticPr fontId="1"/>
  </si>
  <si>
    <t>08701</t>
    <phoneticPr fontId="1"/>
  </si>
  <si>
    <t>中央中</t>
  </si>
  <si>
    <t>大成中</t>
  </si>
  <si>
    <t>芦屋山手中</t>
  </si>
  <si>
    <t>姫路広嶺中</t>
  </si>
  <si>
    <t>飾磨中部中</t>
  </si>
  <si>
    <t>神河中</t>
  </si>
  <si>
    <t>東洋大姫路中</t>
  </si>
  <si>
    <t>県立大附属中</t>
  </si>
  <si>
    <t>雲雀丘高</t>
    <rPh sb="0" eb="3">
      <t>ヒバリガオカ</t>
    </rPh>
    <rPh sb="3" eb="4">
      <t>コウ</t>
    </rPh>
    <phoneticPr fontId="1"/>
  </si>
  <si>
    <t>港島学園</t>
    <phoneticPr fontId="1"/>
  </si>
  <si>
    <t>00401</t>
    <phoneticPr fontId="1"/>
  </si>
  <si>
    <t>300m</t>
    <phoneticPr fontId="1"/>
  </si>
  <si>
    <t>03502</t>
    <phoneticPr fontId="1"/>
  </si>
  <si>
    <t>[阪神地区]</t>
  </si>
  <si>
    <t>尼崎工高</t>
  </si>
  <si>
    <t>芦屋高</t>
  </si>
  <si>
    <t>山手高</t>
  </si>
  <si>
    <t>啓明高</t>
  </si>
  <si>
    <t>神戸商高</t>
  </si>
  <si>
    <t>神戸高専</t>
  </si>
  <si>
    <t>明石高専</t>
  </si>
  <si>
    <t>相生学院高</t>
    <rPh sb="0" eb="2">
      <t>アイオイ</t>
    </rPh>
    <rPh sb="2" eb="4">
      <t>ガクイン</t>
    </rPh>
    <rPh sb="4" eb="5">
      <t>コウ</t>
    </rPh>
    <phoneticPr fontId="1"/>
  </si>
  <si>
    <t>姫路女学院高</t>
    <rPh sb="0" eb="2">
      <t>ヒメジ</t>
    </rPh>
    <rPh sb="2" eb="5">
      <t>ジョガクイン</t>
    </rPh>
    <rPh sb="5" eb="6">
      <t>コウ</t>
    </rPh>
    <phoneticPr fontId="1"/>
  </si>
  <si>
    <t>飾磨工高多部</t>
    <rPh sb="4" eb="5">
      <t>タ</t>
    </rPh>
    <rPh sb="5" eb="6">
      <t>ブ</t>
    </rPh>
    <phoneticPr fontId="1"/>
  </si>
  <si>
    <t>04502</t>
    <phoneticPr fontId="1"/>
  </si>
  <si>
    <t>04502</t>
    <phoneticPr fontId="1"/>
  </si>
  <si>
    <t>走高跳</t>
    <rPh sb="0" eb="1">
      <t>ハシ</t>
    </rPh>
    <rPh sb="1" eb="2">
      <t>タカ</t>
    </rPh>
    <rPh sb="2" eb="3">
      <t>チョウ</t>
    </rPh>
    <phoneticPr fontId="1"/>
  </si>
  <si>
    <t>走幅跳</t>
    <rPh sb="0" eb="1">
      <t>ハシ</t>
    </rPh>
    <rPh sb="1" eb="2">
      <t>ハバ</t>
    </rPh>
    <rPh sb="2" eb="3">
      <t>チョウ</t>
    </rPh>
    <phoneticPr fontId="1"/>
  </si>
  <si>
    <t>神戸学院高</t>
    <rPh sb="0" eb="4">
      <t>コウベガクイン</t>
    </rPh>
    <rPh sb="4" eb="5">
      <t>コウ</t>
    </rPh>
    <phoneticPr fontId="1"/>
  </si>
  <si>
    <t>丹波篠山市</t>
    <rPh sb="0" eb="2">
      <t>タンバ</t>
    </rPh>
    <phoneticPr fontId="1"/>
  </si>
  <si>
    <t>ﾀﾝﾊﾞｻｻﾔﾏｼ</t>
    <phoneticPr fontId="1"/>
  </si>
  <si>
    <t>該当なし</t>
    <rPh sb="0" eb="2">
      <t>ガイトウ</t>
    </rPh>
    <phoneticPr fontId="1"/>
  </si>
  <si>
    <t>プログラム申込部数
(男女合計冊数を入力)</t>
    <rPh sb="5" eb="7">
      <t>モウシコミ</t>
    </rPh>
    <rPh sb="7" eb="9">
      <t>ブスウ</t>
    </rPh>
    <rPh sb="11" eb="13">
      <t>ダンジョ</t>
    </rPh>
    <rPh sb="13" eb="15">
      <t>ゴウケイ</t>
    </rPh>
    <rPh sb="15" eb="17">
      <t>サッスウ</t>
    </rPh>
    <rPh sb="18" eb="20">
      <t>ニュウリョク</t>
    </rPh>
    <phoneticPr fontId="1"/>
  </si>
  <si>
    <t>赤色のセルに必要事項を入力または選択してください。
学年以外は赤色部分のないように注意してください。
セルの移動・コピーは絶対にしないこと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rPh sb="54" eb="56">
      <t>イドウ</t>
    </rPh>
    <rPh sb="61" eb="63">
      <t>ゼッタイ</t>
    </rPh>
    <phoneticPr fontId="1"/>
  </si>
  <si>
    <t>赤色のセルに必要事項を入力または選択してください。
学年以外は赤色部分のないように注意してください。
セルの移動・コピーは絶対にしないこと。郡市区・申込責任者は男子のシートで入力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rPh sb="54" eb="56">
      <t>イドウ</t>
    </rPh>
    <rPh sb="61" eb="63">
      <t>ゼッタイ</t>
    </rPh>
    <rPh sb="70" eb="73">
      <t>グンシク</t>
    </rPh>
    <rPh sb="74" eb="76">
      <t>モウシコミ</t>
    </rPh>
    <rPh sb="76" eb="79">
      <t>セキニンシャ</t>
    </rPh>
    <rPh sb="80" eb="82">
      <t>ダンシ</t>
    </rPh>
    <rPh sb="87" eb="89">
      <t>ニュウリョク</t>
    </rPh>
    <phoneticPr fontId="1"/>
  </si>
  <si>
    <t>飾磨工高多</t>
    <rPh sb="4" eb="5">
      <t>タ</t>
    </rPh>
    <phoneticPr fontId="1"/>
  </si>
  <si>
    <t>武庫川大附属中</t>
    <rPh sb="3" eb="4">
      <t>ダイ</t>
    </rPh>
    <rPh sb="4" eb="6">
      <t>フゾク</t>
    </rPh>
    <phoneticPr fontId="1"/>
  </si>
  <si>
    <t>芦屋学園中</t>
    <rPh sb="2" eb="4">
      <t>ガクエン</t>
    </rPh>
    <phoneticPr fontId="1"/>
  </si>
  <si>
    <t>芦国中等</t>
    <phoneticPr fontId="1"/>
  </si>
  <si>
    <t>小林聖心中</t>
    <phoneticPr fontId="1"/>
  </si>
  <si>
    <t>清陵中</t>
    <rPh sb="0" eb="1">
      <t>キヨ</t>
    </rPh>
    <rPh sb="1" eb="2">
      <t>リョウ</t>
    </rPh>
    <phoneticPr fontId="1"/>
  </si>
  <si>
    <t>湊翔楠中</t>
    <rPh sb="0" eb="1">
      <t>ミナト</t>
    </rPh>
    <rPh sb="1" eb="2">
      <t>ショウ</t>
    </rPh>
    <phoneticPr fontId="1"/>
  </si>
  <si>
    <t>神院大附中</t>
    <rPh sb="0" eb="1">
      <t>シン</t>
    </rPh>
    <rPh sb="1" eb="2">
      <t>イン</t>
    </rPh>
    <rPh sb="2" eb="3">
      <t>ダイ</t>
    </rPh>
    <rPh sb="3" eb="4">
      <t>フ</t>
    </rPh>
    <rPh sb="4" eb="5">
      <t>チュウ</t>
    </rPh>
    <phoneticPr fontId="1"/>
  </si>
  <si>
    <t>神大附属中</t>
    <rPh sb="2" eb="4">
      <t>フゾク</t>
    </rPh>
    <phoneticPr fontId="1"/>
  </si>
  <si>
    <t>甲南女子中</t>
    <rPh sb="3" eb="4">
      <t>コ</t>
    </rPh>
    <phoneticPr fontId="1"/>
  </si>
  <si>
    <t>神戸灘中</t>
    <rPh sb="0" eb="2">
      <t>コウベ</t>
    </rPh>
    <phoneticPr fontId="1"/>
  </si>
  <si>
    <t>神戸山手女子中</t>
    <rPh sb="5" eb="6">
      <t>シ</t>
    </rPh>
    <phoneticPr fontId="1"/>
  </si>
  <si>
    <t>親和女子中</t>
    <rPh sb="2" eb="4">
      <t>ジョシ</t>
    </rPh>
    <phoneticPr fontId="1"/>
  </si>
  <si>
    <t>須磨学園夙川中</t>
    <rPh sb="4" eb="6">
      <t>シュクガワ</t>
    </rPh>
    <rPh sb="6" eb="7">
      <t>チュウ</t>
    </rPh>
    <phoneticPr fontId="1"/>
  </si>
  <si>
    <t>姫路高丘中</t>
    <rPh sb="0" eb="2">
      <t>ヒメジ</t>
    </rPh>
    <phoneticPr fontId="1"/>
  </si>
  <si>
    <t>白鷺小中</t>
    <rPh sb="2" eb="3">
      <t>ショウ</t>
    </rPh>
    <phoneticPr fontId="1"/>
  </si>
  <si>
    <t>豊富小中</t>
    <rPh sb="2" eb="3">
      <t>ショウ</t>
    </rPh>
    <phoneticPr fontId="1"/>
  </si>
  <si>
    <t>四郷学院中</t>
    <rPh sb="2" eb="4">
      <t>ガクイン</t>
    </rPh>
    <phoneticPr fontId="1"/>
  </si>
  <si>
    <t>淳心学院中</t>
    <rPh sb="2" eb="4">
      <t>ガクイン</t>
    </rPh>
    <phoneticPr fontId="1"/>
  </si>
  <si>
    <t>長坂中</t>
    <phoneticPr fontId="1"/>
  </si>
  <si>
    <t>北淡中</t>
    <phoneticPr fontId="1"/>
  </si>
  <si>
    <t>夢が丘</t>
    <rPh sb="0" eb="1">
      <t>ユメ</t>
    </rPh>
    <rPh sb="2" eb="3">
      <t>オカ</t>
    </rPh>
    <phoneticPr fontId="1"/>
  </si>
  <si>
    <t>八鹿青渓中</t>
    <rPh sb="0" eb="2">
      <t>ヨウカ</t>
    </rPh>
    <rPh sb="2" eb="3">
      <t>アオ</t>
    </rPh>
    <rPh sb="3" eb="4">
      <t>タニ</t>
    </rPh>
    <rPh sb="4" eb="5">
      <t>チュウ</t>
    </rPh>
    <phoneticPr fontId="1"/>
  </si>
  <si>
    <t>蒼開高</t>
    <rPh sb="0" eb="1">
      <t>アオ</t>
    </rPh>
    <rPh sb="1" eb="3">
      <t>カイコウ</t>
    </rPh>
    <rPh sb="2" eb="3">
      <t>ダカ</t>
    </rPh>
    <phoneticPr fontId="1"/>
  </si>
  <si>
    <t>AMURO AC</t>
  </si>
  <si>
    <t>IRC</t>
  </si>
  <si>
    <t>MTRC</t>
  </si>
  <si>
    <t>いなみ野AC</t>
  </si>
  <si>
    <t>T&amp;F KOBE</t>
  </si>
  <si>
    <t>ﾋﾞﾆｬﾗﾃｨｰｼｰ</t>
  </si>
  <si>
    <t>相生陸上教室</t>
  </si>
  <si>
    <t>淡路陸上教室</t>
  </si>
  <si>
    <t>神河陸上ｸ</t>
  </si>
  <si>
    <t>但馬AC</t>
  </si>
  <si>
    <t>ELITE</t>
  </si>
  <si>
    <t>ｱｽﾛﾝ尼崎AC</t>
  </si>
  <si>
    <t>彩星工科高</t>
    <phoneticPr fontId="1"/>
  </si>
  <si>
    <t/>
  </si>
  <si>
    <t>該当なしの場合</t>
    <rPh sb="0" eb="2">
      <t>ガイトウ</t>
    </rPh>
    <rPh sb="5" eb="7">
      <t>バアイ</t>
    </rPh>
    <phoneticPr fontId="1"/>
  </si>
  <si>
    <t>直接入力</t>
    <rPh sb="0" eb="4">
      <t>チョクセツニュウリョク</t>
    </rPh>
    <phoneticPr fontId="1"/>
  </si>
  <si>
    <t>男・女一般300mの記録は400mの記録を入力ください。
45"00以内の記録は記録なしとして扱います。</t>
    <rPh sb="0" eb="1">
      <t>オトコ</t>
    </rPh>
    <rPh sb="2" eb="3">
      <t>オンナ</t>
    </rPh>
    <rPh sb="3" eb="5">
      <t>イッパン</t>
    </rPh>
    <rPh sb="10" eb="12">
      <t>キロク</t>
    </rPh>
    <rPh sb="18" eb="20">
      <t>キロク</t>
    </rPh>
    <rPh sb="21" eb="23">
      <t>ニュウリョク</t>
    </rPh>
    <rPh sb="34" eb="36">
      <t>イナイ</t>
    </rPh>
    <rPh sb="37" eb="39">
      <t>キロク</t>
    </rPh>
    <rPh sb="40" eb="42">
      <t>キロク</t>
    </rPh>
    <rPh sb="47" eb="48">
      <t>アツカ</t>
    </rPh>
    <phoneticPr fontId="1"/>
  </si>
  <si>
    <t>第79回兵庫県民体育大会</t>
    <rPh sb="0" eb="1">
      <t>ダイ</t>
    </rPh>
    <rPh sb="3" eb="4">
      <t>カイ</t>
    </rPh>
    <rPh sb="4" eb="6">
      <t>ヒョウゴ</t>
    </rPh>
    <rPh sb="6" eb="7">
      <t>ケン</t>
    </rPh>
    <rPh sb="7" eb="8">
      <t>ミン</t>
    </rPh>
    <rPh sb="8" eb="10">
      <t>タイイク</t>
    </rPh>
    <rPh sb="10" eb="12">
      <t>タイカイ</t>
    </rPh>
    <phoneticPr fontId="1"/>
  </si>
  <si>
    <t>第78回兵庫県郡市区対抗陸上競技大会</t>
    <rPh sb="0" eb="1">
      <t>ダイ</t>
    </rPh>
    <rPh sb="3" eb="4">
      <t>カイ</t>
    </rPh>
    <rPh sb="4" eb="6">
      <t>ヒョウゴ</t>
    </rPh>
    <rPh sb="6" eb="7">
      <t>ケン</t>
    </rPh>
    <rPh sb="7" eb="9">
      <t>グンシ</t>
    </rPh>
    <rPh sb="9" eb="10">
      <t>ク</t>
    </rPh>
    <rPh sb="10" eb="12">
      <t>タイコウ</t>
    </rPh>
    <rPh sb="12" eb="14">
      <t>リクジョウ</t>
    </rPh>
    <rPh sb="14" eb="16">
      <t>キョウギ</t>
    </rPh>
    <rPh sb="16" eb="18">
      <t>タイカイ</t>
    </rPh>
    <phoneticPr fontId="1"/>
  </si>
  <si>
    <r>
      <t>※今年度より申込一覧表の</t>
    </r>
    <r>
      <rPr>
        <sz val="16"/>
        <color rgb="FFFF0000"/>
        <rFont val="ＭＳ Ｐゴシック"/>
        <family val="3"/>
        <charset val="128"/>
      </rPr>
      <t>印刷・郵送による提出は不要</t>
    </r>
    <r>
      <rPr>
        <sz val="16"/>
        <rFont val="ＭＳ Ｐゴシック"/>
        <family val="3"/>
        <charset val="128"/>
      </rPr>
      <t>です。</t>
    </r>
    <rPh sb="1" eb="4">
      <t>コンネンド</t>
    </rPh>
    <rPh sb="6" eb="8">
      <t>モウシコミ</t>
    </rPh>
    <rPh sb="8" eb="11">
      <t>イチランヒョウ</t>
    </rPh>
    <rPh sb="12" eb="14">
      <t>インサツ</t>
    </rPh>
    <rPh sb="15" eb="17">
      <t>ユウソウ</t>
    </rPh>
    <rPh sb="20" eb="22">
      <t>テイシュツ</t>
    </rPh>
    <rPh sb="23" eb="25">
      <t>フヨウ</t>
    </rPh>
    <phoneticPr fontId="1"/>
  </si>
  <si>
    <r>
      <t>※メール申込後に</t>
    </r>
    <r>
      <rPr>
        <sz val="16"/>
        <color rgb="FFFF0000"/>
        <rFont val="ＭＳ Ｐゴシック"/>
        <family val="3"/>
        <charset val="128"/>
      </rPr>
      <t>受付受理の返信を必ず確認</t>
    </r>
    <r>
      <rPr>
        <sz val="16"/>
        <rFont val="ＭＳ Ｐゴシック"/>
        <family val="3"/>
        <charset val="128"/>
      </rPr>
      <t>ください。</t>
    </r>
    <rPh sb="4" eb="6">
      <t>モウシコミ</t>
    </rPh>
    <rPh sb="6" eb="7">
      <t>ゴ</t>
    </rPh>
    <rPh sb="8" eb="10">
      <t>ウケツケ</t>
    </rPh>
    <rPh sb="10" eb="12">
      <t>ジュリ</t>
    </rPh>
    <rPh sb="13" eb="15">
      <t>ヘンシン</t>
    </rPh>
    <rPh sb="16" eb="17">
      <t>カナラ</t>
    </rPh>
    <rPh sb="18" eb="20">
      <t>カクニン</t>
    </rPh>
    <phoneticPr fontId="1"/>
  </si>
  <si>
    <t>①男子申込・女子申込の各シートに必要事項を入力</t>
    <rPh sb="1" eb="3">
      <t>ダンシ</t>
    </rPh>
    <rPh sb="3" eb="5">
      <t>モウシコミ</t>
    </rPh>
    <rPh sb="6" eb="8">
      <t>ジョシ</t>
    </rPh>
    <rPh sb="8" eb="10">
      <t>モウシコミ</t>
    </rPh>
    <rPh sb="11" eb="12">
      <t>カク</t>
    </rPh>
    <rPh sb="16" eb="18">
      <t>ヒツヨウ</t>
    </rPh>
    <rPh sb="18" eb="20">
      <t>ジコウ</t>
    </rPh>
    <rPh sb="21" eb="23">
      <t>ニュウリョク</t>
    </rPh>
    <phoneticPr fontId="1"/>
  </si>
  <si>
    <t>②このファイルを下記のメールアドレスに添付ファイルで送付</t>
    <rPh sb="8" eb="10">
      <t>カキ</t>
    </rPh>
    <rPh sb="19" eb="21">
      <t>テンプ</t>
    </rPh>
    <rPh sb="26" eb="28">
      <t>ソウフ</t>
    </rPh>
    <phoneticPr fontId="1"/>
  </si>
  <si>
    <r>
      <t>※なまえの</t>
    </r>
    <r>
      <rPr>
        <sz val="16"/>
        <color rgb="FFFF0000"/>
        <rFont val="ＭＳ Ｐゴシック"/>
        <family val="3"/>
        <charset val="128"/>
      </rPr>
      <t>漢字・よみ・学年の間違いが多い</t>
    </r>
    <r>
      <rPr>
        <sz val="16"/>
        <rFont val="ＭＳ Ｐゴシック"/>
        <family val="3"/>
        <charset val="128"/>
      </rPr>
      <t>のでよく確認してください。</t>
    </r>
    <rPh sb="5" eb="7">
      <t>カンジ</t>
    </rPh>
    <rPh sb="11" eb="13">
      <t>ガクネン</t>
    </rPh>
    <rPh sb="14" eb="16">
      <t>マチガ</t>
    </rPh>
    <rPh sb="18" eb="19">
      <t>オオ</t>
    </rPh>
    <rPh sb="24" eb="26">
      <t>カクニン</t>
    </rPh>
    <phoneticPr fontId="1"/>
  </si>
  <si>
    <t>2025年4月1日（火)～11日(金）午後5:00必着厳守</t>
    <rPh sb="4" eb="5">
      <t>ネン</t>
    </rPh>
    <rPh sb="6" eb="7">
      <t>ガツ</t>
    </rPh>
    <rPh sb="8" eb="9">
      <t>ニチ</t>
    </rPh>
    <rPh sb="10" eb="11">
      <t>カ</t>
    </rPh>
    <rPh sb="15" eb="16">
      <t>ニチ</t>
    </rPh>
    <rPh sb="17" eb="18">
      <t>キン</t>
    </rPh>
    <rPh sb="19" eb="21">
      <t>ゴゴ</t>
    </rPh>
    <rPh sb="25" eb="27">
      <t>ヒッチャク</t>
    </rPh>
    <rPh sb="27" eb="29">
      <t>ゲンシュ</t>
    </rPh>
    <phoneticPr fontId="1"/>
  </si>
  <si>
    <t>三木東総合高</t>
    <rPh sb="3" eb="5">
      <t>ソウゴウ</t>
    </rPh>
    <phoneticPr fontId="1"/>
  </si>
  <si>
    <t>姫路南海稜高</t>
    <rPh sb="3" eb="5">
      <t>カイリョウ</t>
    </rPh>
    <phoneticPr fontId="1"/>
  </si>
  <si>
    <t>播磨夢福高</t>
    <rPh sb="0" eb="2">
      <t>ハリマ</t>
    </rPh>
    <rPh sb="2" eb="3">
      <t>ユメ</t>
    </rPh>
    <phoneticPr fontId="1"/>
  </si>
  <si>
    <t>西宮北苦楽園高</t>
    <rPh sb="3" eb="6">
      <t>クラクエン</t>
    </rPh>
    <phoneticPr fontId="1"/>
  </si>
  <si>
    <t>関西学院高</t>
    <rPh sb="0" eb="4">
      <t>カンセイガクイン</t>
    </rPh>
    <rPh sb="4" eb="5">
      <t>ダカ</t>
    </rPh>
    <phoneticPr fontId="1"/>
  </si>
  <si>
    <t>園田学園高</t>
    <rPh sb="2" eb="4">
      <t>ガクエン</t>
    </rPh>
    <phoneticPr fontId="1"/>
  </si>
  <si>
    <t>彩星工科高</t>
  </si>
  <si>
    <t>芦国中等</t>
    <rPh sb="0" eb="1">
      <t>アシ</t>
    </rPh>
    <rPh sb="1" eb="4">
      <t>クニジュウナド</t>
    </rPh>
    <phoneticPr fontId="1"/>
  </si>
  <si>
    <t>走高跳</t>
    <rPh sb="0" eb="1">
      <t>ハシ</t>
    </rPh>
    <rPh sb="1" eb="2">
      <t>タカ</t>
    </rPh>
    <rPh sb="2" eb="3">
      <t>ト</t>
    </rPh>
    <phoneticPr fontId="1"/>
  </si>
  <si>
    <t>男子　第78回　兵庫県郡市区対抗陸上競技大会</t>
    <rPh sb="0" eb="2">
      <t>ダンシ</t>
    </rPh>
    <rPh sb="3" eb="4">
      <t>ダイ</t>
    </rPh>
    <rPh sb="6" eb="7">
      <t>カイ</t>
    </rPh>
    <rPh sb="8" eb="11">
      <t>ヒョウゴケン</t>
    </rPh>
    <rPh sb="11" eb="13">
      <t>グンシ</t>
    </rPh>
    <rPh sb="13" eb="14">
      <t>ク</t>
    </rPh>
    <rPh sb="14" eb="16">
      <t>タイコウ</t>
    </rPh>
    <rPh sb="16" eb="18">
      <t>リクジョウ</t>
    </rPh>
    <rPh sb="18" eb="20">
      <t>キョウギ</t>
    </rPh>
    <rPh sb="20" eb="22">
      <t>タイカイ</t>
    </rPh>
    <phoneticPr fontId="1"/>
  </si>
  <si>
    <r>
      <t>※中学校名は個人番号で自動表示されますが、</t>
    </r>
    <r>
      <rPr>
        <b/>
        <sz val="14"/>
        <color rgb="FFFF0000"/>
        <rFont val="ＭＳ ゴシック"/>
        <family val="3"/>
        <charset val="128"/>
      </rPr>
      <t>校名変更・クラブチーム登録</t>
    </r>
    <r>
      <rPr>
        <b/>
        <sz val="14"/>
        <rFont val="ＭＳ ゴシック"/>
        <family val="3"/>
        <charset val="128"/>
      </rPr>
      <t>などに対応していない場合があります。その場合は直接所属名を入力ください。</t>
    </r>
    <rPh sb="1" eb="5">
      <t>チュウガッコウメイ</t>
    </rPh>
    <rPh sb="6" eb="10">
      <t>コジンバンゴウ</t>
    </rPh>
    <rPh sb="11" eb="15">
      <t>ジドウヒョウジ</t>
    </rPh>
    <rPh sb="21" eb="23">
      <t>コウメイ</t>
    </rPh>
    <rPh sb="23" eb="25">
      <t>ヘンコウ</t>
    </rPh>
    <rPh sb="32" eb="34">
      <t>トウロク</t>
    </rPh>
    <rPh sb="37" eb="39">
      <t>タイオウ</t>
    </rPh>
    <rPh sb="44" eb="46">
      <t>バアイ</t>
    </rPh>
    <rPh sb="54" eb="56">
      <t>バアイ</t>
    </rPh>
    <rPh sb="57" eb="59">
      <t>チョクセツ</t>
    </rPh>
    <rPh sb="59" eb="62">
      <t>ショゾクメイ</t>
    </rPh>
    <rPh sb="63" eb="65">
      <t>ニュウリョク</t>
    </rPh>
    <phoneticPr fontId="1"/>
  </si>
  <si>
    <t>[神戸地区]</t>
    <rPh sb="1" eb="3">
      <t>コウベ</t>
    </rPh>
    <phoneticPr fontId="1"/>
  </si>
  <si>
    <t>[東播地区]</t>
    <rPh sb="1" eb="2">
      <t>ヒガシ</t>
    </rPh>
    <rPh sb="3" eb="5">
      <t>チク</t>
    </rPh>
    <phoneticPr fontId="1"/>
  </si>
  <si>
    <t>[西播地区]</t>
    <rPh sb="1" eb="2">
      <t>ニシ</t>
    </rPh>
    <rPh sb="3" eb="5">
      <t>チク</t>
    </rPh>
    <phoneticPr fontId="1"/>
  </si>
  <si>
    <t>[丹有地区]</t>
    <rPh sb="1" eb="3">
      <t>タンユウ</t>
    </rPh>
    <rPh sb="3" eb="5">
      <t>チク</t>
    </rPh>
    <phoneticPr fontId="1"/>
  </si>
  <si>
    <t>[但馬地区]</t>
    <rPh sb="1" eb="3">
      <t>タジマ</t>
    </rPh>
    <rPh sb="3" eb="5">
      <t>チク</t>
    </rPh>
    <phoneticPr fontId="1"/>
  </si>
  <si>
    <t>[淡路地区]</t>
    <rPh sb="1" eb="3">
      <t>アワジ</t>
    </rPh>
    <rPh sb="3" eb="5">
      <t>チク</t>
    </rPh>
    <phoneticPr fontId="1"/>
  </si>
  <si>
    <t>女子　第78回　兵庫県郡市区対抗陸上競技大会</t>
    <rPh sb="0" eb="2">
      <t>ジョシ</t>
    </rPh>
    <rPh sb="3" eb="4">
      <t>ダイ</t>
    </rPh>
    <rPh sb="6" eb="7">
      <t>カイ</t>
    </rPh>
    <rPh sb="8" eb="11">
      <t>ヒョウゴケン</t>
    </rPh>
    <rPh sb="11" eb="13">
      <t>グンシ</t>
    </rPh>
    <rPh sb="13" eb="14">
      <t>ク</t>
    </rPh>
    <rPh sb="14" eb="16">
      <t>タイコウ</t>
    </rPh>
    <rPh sb="16" eb="18">
      <t>リクジョウ</t>
    </rPh>
    <rPh sb="18" eb="20">
      <t>キョウギ</t>
    </rPh>
    <rPh sb="20" eb="22">
      <t>タイカイ</t>
    </rPh>
    <phoneticPr fontId="1"/>
  </si>
  <si>
    <r>
      <t>　（自動返信とは別に、</t>
    </r>
    <r>
      <rPr>
        <sz val="16"/>
        <color rgb="FFFF0000"/>
        <rFont val="ＭＳ Ｐゴシック"/>
        <family val="3"/>
        <charset val="128"/>
      </rPr>
      <t>申込人数等を記載した返信</t>
    </r>
    <r>
      <rPr>
        <sz val="16"/>
        <rFont val="ＭＳ Ｐゴシック"/>
        <family val="3"/>
        <charset val="128"/>
      </rPr>
      <t>を行っています。）</t>
    </r>
    <rPh sb="2" eb="6">
      <t>ジドウヘンシン</t>
    </rPh>
    <rPh sb="8" eb="9">
      <t>ベツ</t>
    </rPh>
    <rPh sb="11" eb="13">
      <t>モウシコミ</t>
    </rPh>
    <rPh sb="13" eb="16">
      <t>ニンズウトウ</t>
    </rPh>
    <rPh sb="17" eb="19">
      <t>キサイ</t>
    </rPh>
    <rPh sb="21" eb="23">
      <t>ヘンシン</t>
    </rPh>
    <rPh sb="24" eb="25">
      <t>オコナ</t>
    </rPh>
    <phoneticPr fontId="1"/>
  </si>
  <si>
    <r>
      <t>※例年選手の追加・変更・名前の訂正等による再送信があります、</t>
    </r>
    <r>
      <rPr>
        <b/>
        <sz val="14"/>
        <color rgb="FFFF0000"/>
        <rFont val="ＭＳ ゴシック"/>
        <family val="3"/>
        <charset val="128"/>
      </rPr>
      <t>訂正のないよう事前に各所属に十分確認</t>
    </r>
    <r>
      <rPr>
        <b/>
        <sz val="14"/>
        <rFont val="ＭＳ ゴシック"/>
        <family val="3"/>
        <charset val="128"/>
      </rPr>
      <t>をお願いします。
　保護者等からの訂正依頼には対応しません。</t>
    </r>
    <rPh sb="1" eb="3">
      <t>レイネン</t>
    </rPh>
    <rPh sb="3" eb="5">
      <t>センシュ</t>
    </rPh>
    <rPh sb="6" eb="8">
      <t>ツイカ</t>
    </rPh>
    <rPh sb="9" eb="11">
      <t>ヘンコウ</t>
    </rPh>
    <rPh sb="12" eb="14">
      <t>ナマエ</t>
    </rPh>
    <rPh sb="15" eb="17">
      <t>テイセイ</t>
    </rPh>
    <rPh sb="17" eb="18">
      <t>トウ</t>
    </rPh>
    <rPh sb="21" eb="24">
      <t>サイソウシン</t>
    </rPh>
    <rPh sb="30" eb="32">
      <t>テイセイ</t>
    </rPh>
    <rPh sb="37" eb="39">
      <t>ジゼン</t>
    </rPh>
    <rPh sb="40" eb="43">
      <t>カクショゾク</t>
    </rPh>
    <rPh sb="44" eb="48">
      <t>ジュウブンカクニン</t>
    </rPh>
    <rPh sb="50" eb="51">
      <t>ネガ</t>
    </rPh>
    <rPh sb="58" eb="62">
      <t>ホゴシャトウ</t>
    </rPh>
    <rPh sb="65" eb="67">
      <t>テイセイ</t>
    </rPh>
    <rPh sb="67" eb="69">
      <t>イライ</t>
    </rPh>
    <rPh sb="71" eb="73">
      <t>タイオウ</t>
    </rPh>
    <phoneticPr fontId="1"/>
  </si>
  <si>
    <r>
      <t>　　注意　郡市区対抗は</t>
    </r>
    <r>
      <rPr>
        <sz val="18"/>
        <color rgb="FFFF0000"/>
        <rFont val="ＭＳ Ｐゴシック"/>
        <family val="3"/>
        <charset val="128"/>
      </rPr>
      <t>郡市区陸協単位</t>
    </r>
    <r>
      <rPr>
        <sz val="18"/>
        <rFont val="ＭＳ Ｐゴシック"/>
        <family val="3"/>
        <charset val="128"/>
      </rPr>
      <t>での申込となります。</t>
    </r>
    <r>
      <rPr>
        <b/>
        <sz val="18"/>
        <color indexed="10"/>
        <rFont val="ＭＳ Ｐゴシック"/>
        <family val="3"/>
        <charset val="128"/>
      </rPr>
      <t>個人･団体(学校)での申込は不可</t>
    </r>
    <r>
      <rPr>
        <sz val="18"/>
        <rFont val="ＭＳ Ｐゴシック"/>
        <family val="3"/>
        <charset val="128"/>
      </rPr>
      <t xml:space="preserve">
　　　　　　郡市区の</t>
    </r>
    <r>
      <rPr>
        <sz val="18"/>
        <color rgb="FFFF0000"/>
        <rFont val="ＭＳ Ｐゴシック"/>
        <family val="3"/>
        <charset val="128"/>
      </rPr>
      <t>代表選考に関しては、各郡市区陸協にお問い合わせ</t>
    </r>
    <r>
      <rPr>
        <sz val="18"/>
        <rFont val="ＭＳ Ｐゴシック"/>
        <family val="3"/>
        <charset val="128"/>
      </rPr>
      <t>ください。</t>
    </r>
    <rPh sb="2" eb="4">
      <t>チュウイ</t>
    </rPh>
    <rPh sb="5" eb="7">
      <t>グンシ</t>
    </rPh>
    <rPh sb="7" eb="8">
      <t>ク</t>
    </rPh>
    <rPh sb="8" eb="10">
      <t>タイコウ</t>
    </rPh>
    <rPh sb="11" eb="13">
      <t>グンシ</t>
    </rPh>
    <rPh sb="13" eb="14">
      <t>ク</t>
    </rPh>
    <rPh sb="14" eb="15">
      <t>リク</t>
    </rPh>
    <rPh sb="15" eb="16">
      <t>キョウ</t>
    </rPh>
    <rPh sb="16" eb="18">
      <t>タンイ</t>
    </rPh>
    <rPh sb="20" eb="21">
      <t>モウ</t>
    </rPh>
    <rPh sb="21" eb="22">
      <t>コ</t>
    </rPh>
    <rPh sb="28" eb="30">
      <t>コジン</t>
    </rPh>
    <rPh sb="31" eb="33">
      <t>ダンタイ</t>
    </rPh>
    <rPh sb="34" eb="36">
      <t>ガッコウ</t>
    </rPh>
    <rPh sb="39" eb="40">
      <t>モウ</t>
    </rPh>
    <rPh sb="40" eb="41">
      <t>コ</t>
    </rPh>
    <rPh sb="42" eb="44">
      <t>フカ</t>
    </rPh>
    <rPh sb="51" eb="53">
      <t>グンシ</t>
    </rPh>
    <rPh sb="53" eb="54">
      <t>ク</t>
    </rPh>
    <rPh sb="55" eb="57">
      <t>ダイヒョウ</t>
    </rPh>
    <rPh sb="57" eb="59">
      <t>センコウ</t>
    </rPh>
    <rPh sb="60" eb="61">
      <t>カン</t>
    </rPh>
    <rPh sb="65" eb="69">
      <t>カクグンシク</t>
    </rPh>
    <rPh sb="69" eb="71">
      <t>リクキョウ</t>
    </rPh>
    <rPh sb="73" eb="74">
      <t>ト</t>
    </rPh>
    <rPh sb="75" eb="76">
      <t>ア</t>
    </rPh>
    <phoneticPr fontId="1"/>
  </si>
  <si>
    <t>プログラム申込部数
(合計冊数を男子の欄に入力)</t>
    <rPh sb="5" eb="7">
      <t>モウシコミ</t>
    </rPh>
    <rPh sb="7" eb="9">
      <t>ブスウ</t>
    </rPh>
    <rPh sb="11" eb="13">
      <t>ゴウケイ</t>
    </rPh>
    <rPh sb="13" eb="15">
      <t>サッスウ</t>
    </rPh>
    <rPh sb="16" eb="18">
      <t>ダンシ</t>
    </rPh>
    <rPh sb="19" eb="20">
      <t>ラン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</si>
</sst>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color theme="3"/>
      <name val="ＭＳ Ｐゴシック"/>
      <family val="3"/>
      <charset val="128"/>
    </font>
    <font>
      <b/>
      <sz val="14"/>
      <color indexed="13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6B8B7"/>
        <bgColor indexed="64"/>
      </patternFill>
    </fill>
  </fills>
  <borders count="7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49" fontId="16" fillId="0" borderId="12" xfId="0" applyNumberFormat="1" applyFon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36" xfId="0" applyFont="1" applyBorder="1">
      <alignment vertical="center"/>
    </xf>
    <xf numFmtId="5" fontId="13" fillId="0" borderId="12" xfId="0" applyNumberFormat="1" applyFont="1" applyBorder="1" applyAlignment="1">
      <alignment horizontal="center" vertical="center" shrinkToFit="1"/>
    </xf>
    <xf numFmtId="5" fontId="13" fillId="0" borderId="12" xfId="0" applyNumberFormat="1" applyFont="1" applyBorder="1" applyAlignment="1">
      <alignment vertical="center" shrinkToFit="1"/>
    </xf>
    <xf numFmtId="0" fontId="12" fillId="0" borderId="0" xfId="0" applyFont="1">
      <alignment vertical="center"/>
    </xf>
    <xf numFmtId="0" fontId="5" fillId="0" borderId="7" xfId="0" applyFont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31" xfId="0" applyFont="1" applyBorder="1">
      <alignment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49" fontId="5" fillId="6" borderId="7" xfId="0" applyNumberFormat="1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horizontal="center" vertical="center"/>
    </xf>
    <xf numFmtId="49" fontId="5" fillId="6" borderId="29" xfId="0" applyNumberFormat="1" applyFont="1" applyFill="1" applyBorder="1" applyAlignment="1">
      <alignment horizontal="center" vertical="center"/>
    </xf>
    <xf numFmtId="49" fontId="5" fillId="6" borderId="26" xfId="0" applyNumberFormat="1" applyFont="1" applyFill="1" applyBorder="1" applyAlignment="1">
      <alignment horizontal="center" vertical="center"/>
    </xf>
    <xf numFmtId="49" fontId="5" fillId="6" borderId="10" xfId="0" applyNumberFormat="1" applyFont="1" applyFill="1" applyBorder="1" applyAlignment="1">
      <alignment horizontal="center" vertical="center"/>
    </xf>
    <xf numFmtId="49" fontId="5" fillId="6" borderId="28" xfId="0" applyNumberFormat="1" applyFont="1" applyFill="1" applyBorder="1" applyAlignment="1">
      <alignment horizontal="center" vertical="center"/>
    </xf>
    <xf numFmtId="49" fontId="5" fillId="6" borderId="25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2" fillId="6" borderId="7" xfId="0" applyNumberFormat="1" applyFont="1" applyFill="1" applyBorder="1" applyAlignment="1">
      <alignment horizontal="center" vertical="center"/>
    </xf>
    <xf numFmtId="49" fontId="2" fillId="6" borderId="6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9" xfId="0" applyNumberFormat="1" applyFont="1" applyFill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2" borderId="0" xfId="0" quotePrefix="1" applyFont="1" applyFill="1">
      <alignment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6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9" fontId="2" fillId="6" borderId="7" xfId="0" applyNumberFormat="1" applyFont="1" applyFill="1" applyBorder="1" applyAlignment="1" applyProtection="1">
      <alignment horizontal="center" vertical="center"/>
      <protection locked="0"/>
    </xf>
    <xf numFmtId="49" fontId="2" fillId="6" borderId="6" xfId="0" applyNumberFormat="1" applyFont="1" applyFill="1" applyBorder="1" applyAlignment="1" applyProtection="1">
      <alignment horizontal="center" vertical="center"/>
      <protection locked="0"/>
    </xf>
    <xf numFmtId="0" fontId="2" fillId="8" borderId="37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 shrinkToFit="1"/>
    </xf>
    <xf numFmtId="0" fontId="5" fillId="8" borderId="5" xfId="0" applyFont="1" applyFill="1" applyBorder="1" applyAlignment="1">
      <alignment horizontal="center" vertical="center" shrinkToFit="1"/>
    </xf>
    <xf numFmtId="0" fontId="5" fillId="8" borderId="32" xfId="0" applyFont="1" applyFill="1" applyBorder="1" applyAlignment="1">
      <alignment horizontal="center" vertical="center" shrinkToFit="1"/>
    </xf>
    <xf numFmtId="0" fontId="5" fillId="8" borderId="33" xfId="0" applyFont="1" applyFill="1" applyBorder="1" applyAlignment="1">
      <alignment horizontal="center" vertical="center" shrinkToFit="1"/>
    </xf>
    <xf numFmtId="0" fontId="5" fillId="8" borderId="8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49" fontId="5" fillId="8" borderId="7" xfId="0" applyNumberFormat="1" applyFont="1" applyFill="1" applyBorder="1" applyAlignment="1">
      <alignment horizontal="center" vertical="center"/>
    </xf>
    <xf numFmtId="49" fontId="5" fillId="8" borderId="6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49" fontId="5" fillId="8" borderId="11" xfId="0" applyNumberFormat="1" applyFont="1" applyFill="1" applyBorder="1" applyAlignment="1">
      <alignment horizontal="center" vertical="center"/>
    </xf>
    <xf numFmtId="49" fontId="5" fillId="8" borderId="9" xfId="0" applyNumberFormat="1" applyFont="1" applyFill="1" applyBorder="1" applyAlignment="1">
      <alignment horizontal="center" vertical="center"/>
    </xf>
    <xf numFmtId="49" fontId="5" fillId="8" borderId="29" xfId="0" applyNumberFormat="1" applyFont="1" applyFill="1" applyBorder="1" applyAlignment="1">
      <alignment horizontal="center" vertical="center"/>
    </xf>
    <xf numFmtId="49" fontId="5" fillId="8" borderId="26" xfId="0" applyNumberFormat="1" applyFont="1" applyFill="1" applyBorder="1" applyAlignment="1">
      <alignment horizontal="center" vertical="center"/>
    </xf>
    <xf numFmtId="49" fontId="5" fillId="8" borderId="10" xfId="0" applyNumberFormat="1" applyFont="1" applyFill="1" applyBorder="1" applyAlignment="1">
      <alignment horizontal="center" vertical="center"/>
    </xf>
    <xf numFmtId="49" fontId="5" fillId="8" borderId="28" xfId="0" applyNumberFormat="1" applyFont="1" applyFill="1" applyBorder="1" applyAlignment="1">
      <alignment horizontal="center" vertical="center"/>
    </xf>
    <xf numFmtId="49" fontId="5" fillId="8" borderId="25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49" fontId="2" fillId="8" borderId="11" xfId="0" applyNumberFormat="1" applyFont="1" applyFill="1" applyBorder="1" applyAlignment="1">
      <alignment horizontal="center" vertical="center"/>
    </xf>
    <xf numFmtId="49" fontId="2" fillId="8" borderId="9" xfId="0" applyNumberFormat="1" applyFont="1" applyFill="1" applyBorder="1" applyAlignment="1">
      <alignment horizontal="center" vertical="center"/>
    </xf>
    <xf numFmtId="49" fontId="2" fillId="8" borderId="10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9" fontId="2" fillId="8" borderId="7" xfId="0" applyNumberFormat="1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2" fillId="8" borderId="7" xfId="0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4" fillId="7" borderId="23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27" fillId="7" borderId="67" xfId="0" applyFont="1" applyFill="1" applyBorder="1" applyAlignment="1">
      <alignment horizontal="center" vertical="center" wrapText="1"/>
    </xf>
    <xf numFmtId="0" fontId="27" fillId="7" borderId="68" xfId="0" applyFont="1" applyFill="1" applyBorder="1" applyAlignment="1">
      <alignment horizontal="center" vertical="center"/>
    </xf>
    <xf numFmtId="0" fontId="27" fillId="7" borderId="69" xfId="0" applyFont="1" applyFill="1" applyBorder="1" applyAlignment="1">
      <alignment horizontal="center" vertical="center"/>
    </xf>
    <xf numFmtId="0" fontId="27" fillId="7" borderId="70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71" xfId="0" applyFont="1" applyFill="1" applyBorder="1" applyAlignment="1">
      <alignment horizontal="center" vertical="center"/>
    </xf>
    <xf numFmtId="0" fontId="27" fillId="7" borderId="72" xfId="0" applyFont="1" applyFill="1" applyBorder="1" applyAlignment="1">
      <alignment horizontal="center" vertical="center"/>
    </xf>
    <xf numFmtId="0" fontId="27" fillId="7" borderId="73" xfId="0" applyFont="1" applyFill="1" applyBorder="1" applyAlignment="1">
      <alignment horizontal="center" vertical="center"/>
    </xf>
    <xf numFmtId="0" fontId="27" fillId="7" borderId="74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5" fontId="13" fillId="0" borderId="12" xfId="0" applyNumberFormat="1" applyFont="1" applyBorder="1" applyAlignment="1">
      <alignment horizontal="center" vertical="center" shrinkToFi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49" fontId="13" fillId="0" borderId="49" xfId="0" applyNumberFormat="1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center" vertical="center"/>
    </xf>
    <xf numFmtId="5" fontId="13" fillId="0" borderId="45" xfId="0" applyNumberFormat="1" applyFont="1" applyBorder="1" applyAlignment="1">
      <alignment horizontal="center" vertical="center" shrinkToFit="1"/>
    </xf>
    <xf numFmtId="5" fontId="13" fillId="0" borderId="46" xfId="0" applyNumberFormat="1" applyFont="1" applyBorder="1" applyAlignment="1">
      <alignment horizontal="center" vertical="center" shrinkToFit="1"/>
    </xf>
    <xf numFmtId="5" fontId="13" fillId="0" borderId="0" xfId="0" applyNumberFormat="1" applyFont="1" applyAlignment="1">
      <alignment horizontal="center" vertical="center" shrinkToFit="1"/>
    </xf>
    <xf numFmtId="5" fontId="13" fillId="0" borderId="51" xfId="0" applyNumberFormat="1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5" fontId="12" fillId="0" borderId="12" xfId="0" applyNumberFormat="1" applyFont="1" applyBorder="1" applyAlignment="1">
      <alignment horizontal="center" vertical="center"/>
    </xf>
    <xf numFmtId="0" fontId="13" fillId="0" borderId="45" xfId="0" applyFont="1" applyBorder="1" applyAlignment="1" applyProtection="1">
      <alignment horizontal="left" vertical="center" indent="2"/>
      <protection locked="0"/>
    </xf>
    <xf numFmtId="0" fontId="13" fillId="0" borderId="55" xfId="0" applyFont="1" applyBorder="1" applyAlignment="1" applyProtection="1">
      <alignment horizontal="left" vertical="center" indent="2"/>
      <protection locked="0"/>
    </xf>
    <xf numFmtId="0" fontId="13" fillId="0" borderId="46" xfId="0" applyFont="1" applyBorder="1" applyAlignment="1" applyProtection="1">
      <alignment horizontal="left" vertical="center" indent="2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22" fillId="0" borderId="57" xfId="0" applyFont="1" applyBorder="1" applyAlignment="1" applyProtection="1">
      <alignment horizontal="center" vertical="center"/>
      <protection locked="0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left" vertical="center" indent="2"/>
    </xf>
    <xf numFmtId="0" fontId="13" fillId="0" borderId="55" xfId="0" applyFont="1" applyBorder="1" applyAlignment="1">
      <alignment horizontal="left" vertical="center" indent="2"/>
    </xf>
    <xf numFmtId="0" fontId="13" fillId="0" borderId="46" xfId="0" applyFont="1" applyBorder="1" applyAlignment="1">
      <alignment horizontal="left" vertical="center" indent="2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 shrinkToFit="1"/>
    </xf>
    <xf numFmtId="0" fontId="5" fillId="9" borderId="7" xfId="0" applyFont="1" applyFill="1" applyBorder="1">
      <alignment vertical="center"/>
    </xf>
    <xf numFmtId="0" fontId="5" fillId="9" borderId="7" xfId="0" quotePrefix="1" applyFont="1" applyFill="1" applyBorder="1">
      <alignment vertical="center"/>
    </xf>
    <xf numFmtId="0" fontId="5" fillId="9" borderId="7" xfId="0" applyFont="1" applyFill="1" applyBorder="1" applyAlignment="1">
      <alignment horizontal="center" vertical="center"/>
    </xf>
    <xf numFmtId="49" fontId="5" fillId="9" borderId="7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0" fontId="5" fillId="9" borderId="6" xfId="0" applyFont="1" applyFill="1" applyBorder="1">
      <alignment vertical="center"/>
    </xf>
    <xf numFmtId="0" fontId="5" fillId="9" borderId="6" xfId="0" applyFont="1" applyFill="1" applyBorder="1" applyAlignment="1">
      <alignment horizontal="center" vertical="center"/>
    </xf>
    <xf numFmtId="49" fontId="5" fillId="9" borderId="6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0" fontId="23" fillId="7" borderId="58" xfId="0" applyFont="1" applyFill="1" applyBorder="1" applyAlignment="1">
      <alignment horizontal="left" vertical="center" wrapText="1"/>
    </xf>
    <xf numFmtId="0" fontId="23" fillId="7" borderId="59" xfId="0" applyFont="1" applyFill="1" applyBorder="1" applyAlignment="1">
      <alignment horizontal="left" vertical="center" wrapText="1"/>
    </xf>
    <xf numFmtId="0" fontId="23" fillId="7" borderId="60" xfId="0" applyFont="1" applyFill="1" applyBorder="1" applyAlignment="1">
      <alignment horizontal="left" vertical="center" wrapText="1"/>
    </xf>
    <xf numFmtId="0" fontId="23" fillId="7" borderId="61" xfId="0" applyFont="1" applyFill="1" applyBorder="1" applyAlignment="1">
      <alignment horizontal="left" vertical="center" wrapText="1"/>
    </xf>
    <xf numFmtId="0" fontId="23" fillId="7" borderId="0" xfId="0" applyFont="1" applyFill="1" applyAlignment="1">
      <alignment horizontal="left" vertical="center" wrapText="1"/>
    </xf>
    <xf numFmtId="0" fontId="23" fillId="7" borderId="62" xfId="0" applyFont="1" applyFill="1" applyBorder="1" applyAlignment="1">
      <alignment horizontal="left" vertical="center" wrapText="1"/>
    </xf>
    <xf numFmtId="0" fontId="23" fillId="7" borderId="63" xfId="0" applyFont="1" applyFill="1" applyBorder="1" applyAlignment="1">
      <alignment horizontal="left" vertical="center" wrapText="1"/>
    </xf>
    <xf numFmtId="0" fontId="23" fillId="7" borderId="64" xfId="0" applyFont="1" applyFill="1" applyBorder="1" applyAlignment="1">
      <alignment horizontal="left" vertical="center" wrapText="1"/>
    </xf>
    <xf numFmtId="0" fontId="23" fillId="7" borderId="65" xfId="0" applyFont="1" applyFill="1" applyBorder="1" applyAlignment="1">
      <alignment horizontal="left" vertical="center" wrapText="1"/>
    </xf>
    <xf numFmtId="0" fontId="5" fillId="10" borderId="32" xfId="0" applyFont="1" applyFill="1" applyBorder="1" applyAlignment="1">
      <alignment horizontal="center" vertical="center" shrinkToFit="1"/>
    </xf>
    <xf numFmtId="0" fontId="5" fillId="10" borderId="28" xfId="0" applyFont="1" applyFill="1" applyBorder="1">
      <alignment vertical="center"/>
    </xf>
    <xf numFmtId="0" fontId="5" fillId="10" borderId="28" xfId="0" applyFont="1" applyFill="1" applyBorder="1" applyAlignment="1">
      <alignment horizontal="center" vertical="center"/>
    </xf>
    <xf numFmtId="49" fontId="5" fillId="10" borderId="28" xfId="0" applyNumberFormat="1" applyFont="1" applyFill="1" applyBorder="1" applyAlignment="1">
      <alignment horizontal="center" vertical="center"/>
    </xf>
    <xf numFmtId="49" fontId="5" fillId="10" borderId="29" xfId="0" applyNumberFormat="1" applyFont="1" applyFill="1" applyBorder="1" applyAlignment="1">
      <alignment horizontal="center" vertical="center"/>
    </xf>
    <xf numFmtId="0" fontId="5" fillId="10" borderId="25" xfId="0" applyFont="1" applyFill="1" applyBorder="1">
      <alignment vertical="center"/>
    </xf>
    <xf numFmtId="0" fontId="5" fillId="10" borderId="25" xfId="0" applyFont="1" applyFill="1" applyBorder="1" applyAlignment="1">
      <alignment horizontal="center" vertical="center"/>
    </xf>
    <xf numFmtId="49" fontId="5" fillId="10" borderId="25" xfId="0" applyNumberFormat="1" applyFont="1" applyFill="1" applyBorder="1" applyAlignment="1">
      <alignment horizontal="center" vertical="center"/>
    </xf>
    <xf numFmtId="49" fontId="5" fillId="10" borderId="26" xfId="0" applyNumberFormat="1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left" vertical="center" wrapText="1"/>
    </xf>
    <xf numFmtId="0" fontId="8" fillId="7" borderId="39" xfId="0" applyFont="1" applyFill="1" applyBorder="1" applyAlignment="1">
      <alignment horizontal="left" vertical="center"/>
    </xf>
    <xf numFmtId="0" fontId="8" fillId="7" borderId="40" xfId="0" applyFont="1" applyFill="1" applyBorder="1" applyAlignment="1">
      <alignment horizontal="left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E6B8B7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182880</xdr:colOff>
      <xdr:row>15</xdr:row>
      <xdr:rowOff>114300</xdr:rowOff>
    </xdr:from>
    <xdr:to>
      <xdr:col>16</xdr:col>
      <xdr:colOff>655320</xdr:colOff>
      <xdr:row>17</xdr:row>
      <xdr:rowOff>388620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FE9DFB5-4D84-3BAE-98E3-1A384A1CB13A}"/>
            </a:ext>
          </a:extLst>
        </xdr:cNvPr>
        <xdr:cNvSpPr/>
      </xdr:nvSpPr>
      <xdr:spPr>
        <a:xfrm>
          <a:off x="8618220" y="5379720"/>
          <a:ext cx="2385060" cy="1188720"/>
        </a:xfrm>
        <a:prstGeom prst="wedgeRoundRectCallout">
          <a:avLst>
            <a:gd name="adj1" fmla="val -54060"/>
            <a:gd name="adj2" fmla="val 56731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注意</a:t>
          </a:r>
          <a:r>
            <a:rPr kumimoji="1" lang="en-US" altLang="ja-JP" sz="1800">
              <a:solidFill>
                <a:srgbClr val="FF0000"/>
              </a:solidFill>
            </a:rPr>
            <a:t>:300m</a:t>
          </a:r>
          <a:r>
            <a:rPr kumimoji="1" lang="ja-JP" altLang="en-US" sz="1800">
              <a:solidFill>
                <a:srgbClr val="FF0000"/>
              </a:solidFill>
            </a:rPr>
            <a:t>の記録は</a:t>
          </a:r>
          <a:r>
            <a:rPr kumimoji="1" lang="en-US" altLang="ja-JP" sz="1800">
              <a:solidFill>
                <a:srgbClr val="FF0000"/>
              </a:solidFill>
            </a:rPr>
            <a:t>400m</a:t>
          </a:r>
          <a:r>
            <a:rPr kumimoji="1" lang="ja-JP" altLang="en-US" sz="1800">
              <a:solidFill>
                <a:srgbClr val="FF0000"/>
              </a:solidFill>
            </a:rPr>
            <a:t>の記録で入力してください。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198120</xdr:colOff>
      <xdr:row>15</xdr:row>
      <xdr:rowOff>91440</xdr:rowOff>
    </xdr:from>
    <xdr:to>
      <xdr:col>16</xdr:col>
      <xdr:colOff>670560</xdr:colOff>
      <xdr:row>17</xdr:row>
      <xdr:rowOff>365760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2A303E9-A4B1-44E7-B7B9-960AC6577E6C}"/>
            </a:ext>
          </a:extLst>
        </xdr:cNvPr>
        <xdr:cNvSpPr/>
      </xdr:nvSpPr>
      <xdr:spPr>
        <a:xfrm>
          <a:off x="8633460" y="5356860"/>
          <a:ext cx="2385060" cy="1188720"/>
        </a:xfrm>
        <a:prstGeom prst="wedgeRoundRectCallout">
          <a:avLst>
            <a:gd name="adj1" fmla="val -54060"/>
            <a:gd name="adj2" fmla="val 56731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注意</a:t>
          </a:r>
          <a:r>
            <a:rPr kumimoji="1" lang="en-US" altLang="ja-JP" sz="1800">
              <a:solidFill>
                <a:srgbClr val="FF0000"/>
              </a:solidFill>
            </a:rPr>
            <a:t>:300m</a:t>
          </a:r>
          <a:r>
            <a:rPr kumimoji="1" lang="ja-JP" altLang="en-US" sz="1800">
              <a:solidFill>
                <a:srgbClr val="FF0000"/>
              </a:solidFill>
            </a:rPr>
            <a:t>の記録は</a:t>
          </a:r>
          <a:r>
            <a:rPr kumimoji="1" lang="en-US" altLang="ja-JP" sz="1800">
              <a:solidFill>
                <a:srgbClr val="FF0000"/>
              </a:solidFill>
            </a:rPr>
            <a:t>400m</a:t>
          </a:r>
          <a:r>
            <a:rPr kumimoji="1" lang="ja-JP" altLang="en-US" sz="1800">
              <a:solidFill>
                <a:srgbClr val="FF0000"/>
              </a:solidFill>
            </a:rPr>
            <a:t>の記録で入力してください。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7/&#32066;&#20102;&#22823;&#20250;/02&#37089;&#24066;&#21306;&#39365;&#20253;/temp/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9/02&#37089;&#24066;&#21306;&#39365;&#20253;/eki-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Q23"/>
  <sheetViews>
    <sheetView showGridLines="0" showRowColHeaders="0" tabSelected="1" workbookViewId="0">
      <selection activeCell="M5" sqref="M5"/>
    </sheetView>
  </sheetViews>
  <sheetFormatPr defaultColWidth="8.77734375" defaultRowHeight="13.2"/>
  <sheetData>
    <row r="1" spans="1:17" ht="6" customHeight="1"/>
    <row r="2" spans="1:17" ht="23.4">
      <c r="A2" s="205" t="s">
        <v>783</v>
      </c>
      <c r="B2" s="205"/>
      <c r="C2" s="205"/>
      <c r="D2" s="205"/>
      <c r="E2" s="205"/>
      <c r="F2" s="205"/>
      <c r="G2" s="205"/>
      <c r="H2" s="205"/>
      <c r="I2" s="205"/>
    </row>
    <row r="3" spans="1:17" ht="25.8">
      <c r="A3" s="206" t="s">
        <v>784</v>
      </c>
      <c r="B3" s="206"/>
      <c r="C3" s="206"/>
      <c r="D3" s="206"/>
      <c r="E3" s="206"/>
      <c r="F3" s="206"/>
      <c r="G3" s="206"/>
      <c r="H3" s="206"/>
      <c r="I3" s="206"/>
    </row>
    <row r="4" spans="1:17" ht="6" customHeight="1"/>
    <row r="5" spans="1:17" ht="23.4">
      <c r="A5" s="207" t="s">
        <v>394</v>
      </c>
      <c r="B5" s="207"/>
      <c r="C5" s="207"/>
      <c r="D5" s="207"/>
      <c r="E5" s="207"/>
      <c r="F5" s="207"/>
      <c r="G5" s="207"/>
      <c r="H5" s="207"/>
      <c r="I5" s="207"/>
    </row>
    <row r="6" spans="1:17" ht="23.4">
      <c r="A6" s="207" t="s">
        <v>393</v>
      </c>
      <c r="B6" s="207"/>
      <c r="C6" s="207"/>
      <c r="D6" s="207"/>
      <c r="E6" s="207"/>
      <c r="F6" s="207"/>
      <c r="G6" s="207"/>
      <c r="H6" s="207"/>
      <c r="I6" s="207"/>
    </row>
    <row r="7" spans="1:17" ht="6" customHeight="1" thickBot="1"/>
    <row r="8" spans="1:17" ht="43.05" customHeight="1" thickBot="1">
      <c r="B8" s="311" t="s">
        <v>811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3"/>
    </row>
    <row r="9" spans="1:17" ht="10.050000000000001" customHeight="1" thickBot="1"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</row>
    <row r="10" spans="1:17" ht="21">
      <c r="B10" s="17" t="s">
        <v>787</v>
      </c>
      <c r="N10" s="293" t="s">
        <v>810</v>
      </c>
      <c r="O10" s="294"/>
      <c r="P10" s="294"/>
      <c r="Q10" s="295"/>
    </row>
    <row r="11" spans="1:17" ht="21" customHeight="1">
      <c r="B11" s="17"/>
      <c r="C11" s="16" t="s">
        <v>785</v>
      </c>
      <c r="D11" s="16"/>
      <c r="E11" s="16"/>
      <c r="F11" s="16"/>
      <c r="G11" s="16"/>
      <c r="H11" s="16"/>
      <c r="I11" s="16"/>
      <c r="J11" s="16"/>
      <c r="K11" s="16"/>
      <c r="L11" s="16"/>
      <c r="N11" s="296"/>
      <c r="O11" s="297"/>
      <c r="P11" s="297"/>
      <c r="Q11" s="298"/>
    </row>
    <row r="12" spans="1:17" ht="21" customHeight="1">
      <c r="B12" s="17"/>
      <c r="C12" s="16" t="s">
        <v>786</v>
      </c>
      <c r="D12" s="16"/>
      <c r="E12" s="16"/>
      <c r="F12" s="16"/>
      <c r="G12" s="16"/>
      <c r="H12" s="16"/>
      <c r="I12" s="16"/>
      <c r="J12" s="16"/>
      <c r="K12" s="16"/>
      <c r="L12" s="16"/>
      <c r="N12" s="296"/>
      <c r="O12" s="297"/>
      <c r="P12" s="297"/>
      <c r="Q12" s="298"/>
    </row>
    <row r="13" spans="1:17" ht="21" customHeight="1">
      <c r="C13" s="16" t="s">
        <v>809</v>
      </c>
      <c r="N13" s="296"/>
      <c r="O13" s="297"/>
      <c r="P13" s="297"/>
      <c r="Q13" s="298"/>
    </row>
    <row r="14" spans="1:17" ht="21" customHeight="1">
      <c r="C14" s="16" t="s">
        <v>789</v>
      </c>
      <c r="N14" s="296"/>
      <c r="O14" s="297"/>
      <c r="P14" s="297"/>
      <c r="Q14" s="298"/>
    </row>
    <row r="15" spans="1:17" ht="21.6" thickBot="1">
      <c r="B15" s="17" t="s">
        <v>788</v>
      </c>
      <c r="N15" s="299"/>
      <c r="O15" s="300"/>
      <c r="P15" s="300"/>
      <c r="Q15" s="301"/>
    </row>
    <row r="16" spans="1:17" ht="21" customHeight="1" thickBot="1">
      <c r="B16" s="18"/>
      <c r="C16" s="141" t="s">
        <v>392</v>
      </c>
      <c r="E16" s="17" t="s">
        <v>395</v>
      </c>
    </row>
    <row r="17" spans="2:17" ht="21" customHeight="1">
      <c r="B17" s="16"/>
      <c r="C17" s="16"/>
      <c r="E17" s="15"/>
      <c r="G17" t="s">
        <v>391</v>
      </c>
      <c r="N17" s="293" t="s">
        <v>801</v>
      </c>
      <c r="O17" s="294"/>
      <c r="P17" s="294"/>
      <c r="Q17" s="295"/>
    </row>
    <row r="18" spans="2:17" ht="21" customHeight="1" thickBot="1">
      <c r="C18" s="141" t="s">
        <v>390</v>
      </c>
      <c r="E18" s="15" t="s">
        <v>389</v>
      </c>
      <c r="N18" s="296"/>
      <c r="O18" s="297"/>
      <c r="P18" s="297"/>
      <c r="Q18" s="298"/>
    </row>
    <row r="19" spans="2:17" ht="21" customHeight="1" thickBot="1">
      <c r="C19" s="202" t="s">
        <v>790</v>
      </c>
      <c r="D19" s="203"/>
      <c r="E19" s="203"/>
      <c r="F19" s="203"/>
      <c r="G19" s="203"/>
      <c r="H19" s="203"/>
      <c r="I19" s="203"/>
      <c r="J19" s="203"/>
      <c r="K19" s="204"/>
      <c r="N19" s="296"/>
      <c r="O19" s="297"/>
      <c r="P19" s="297"/>
      <c r="Q19" s="298"/>
    </row>
    <row r="20" spans="2:17">
      <c r="C20" s="193" t="s">
        <v>782</v>
      </c>
      <c r="D20" s="194"/>
      <c r="E20" s="194"/>
      <c r="F20" s="194"/>
      <c r="G20" s="194"/>
      <c r="H20" s="194"/>
      <c r="I20" s="194"/>
      <c r="J20" s="194"/>
      <c r="K20" s="195"/>
      <c r="N20" s="296"/>
      <c r="O20" s="297"/>
      <c r="P20" s="297"/>
      <c r="Q20" s="298"/>
    </row>
    <row r="21" spans="2:17">
      <c r="C21" s="196"/>
      <c r="D21" s="197"/>
      <c r="E21" s="197"/>
      <c r="F21" s="197"/>
      <c r="G21" s="197"/>
      <c r="H21" s="197"/>
      <c r="I21" s="197"/>
      <c r="J21" s="197"/>
      <c r="K21" s="198"/>
      <c r="N21" s="296"/>
      <c r="O21" s="297"/>
      <c r="P21" s="297"/>
      <c r="Q21" s="298"/>
    </row>
    <row r="22" spans="2:17" ht="13.8" thickBot="1">
      <c r="C22" s="196"/>
      <c r="D22" s="197"/>
      <c r="E22" s="197"/>
      <c r="F22" s="197"/>
      <c r="G22" s="197"/>
      <c r="H22" s="197"/>
      <c r="I22" s="197"/>
      <c r="J22" s="197"/>
      <c r="K22" s="198"/>
      <c r="N22" s="299"/>
      <c r="O22" s="300"/>
      <c r="P22" s="300"/>
      <c r="Q22" s="301"/>
    </row>
    <row r="23" spans="2:17" ht="13.8" thickBot="1">
      <c r="C23" s="199"/>
      <c r="D23" s="200"/>
      <c r="E23" s="200"/>
      <c r="F23" s="200"/>
      <c r="G23" s="200"/>
      <c r="H23" s="200"/>
      <c r="I23" s="200"/>
      <c r="J23" s="200"/>
      <c r="K23" s="201"/>
    </row>
  </sheetData>
  <sheetProtection sheet="1" selectLockedCells="1"/>
  <mergeCells count="9">
    <mergeCell ref="C20:K23"/>
    <mergeCell ref="N10:Q15"/>
    <mergeCell ref="C19:K19"/>
    <mergeCell ref="A2:I2"/>
    <mergeCell ref="A3:I3"/>
    <mergeCell ref="A5:I5"/>
    <mergeCell ref="A6:I6"/>
    <mergeCell ref="B8:Q8"/>
    <mergeCell ref="N17:Q22"/>
  </mergeCells>
  <phoneticPr fontId="1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W276"/>
  <sheetViews>
    <sheetView showGridLines="0" showRowColHeaders="0" view="pageBreakPreview" zoomScaleNormal="100" zoomScaleSheetLayoutView="100" workbookViewId="0">
      <selection activeCell="G8" sqref="G8:J8"/>
    </sheetView>
  </sheetViews>
  <sheetFormatPr defaultColWidth="9" defaultRowHeight="13.2"/>
  <cols>
    <col min="1" max="6" width="9" style="2"/>
    <col min="7" max="7" width="5.44140625" style="2" bestFit="1" customWidth="1"/>
    <col min="8" max="8" width="13.77734375" style="2" bestFit="1" customWidth="1"/>
    <col min="9" max="9" width="13.77734375" style="2" customWidth="1"/>
    <col min="10" max="13" width="9" style="2"/>
    <col min="14" max="14" width="9" style="2" customWidth="1"/>
    <col min="15" max="15" width="8.44140625" style="2" customWidth="1"/>
    <col min="16" max="16" width="10.44140625" style="2" customWidth="1"/>
    <col min="17" max="17" width="16.109375" style="2" bestFit="1" customWidth="1"/>
    <col min="18" max="18" width="11.33203125" style="2" customWidth="1"/>
    <col min="19" max="20" width="3.44140625" style="2" customWidth="1"/>
    <col min="21" max="21" width="11.6640625" style="2" customWidth="1"/>
    <col min="22" max="22" width="5.44140625" style="2" customWidth="1"/>
    <col min="23" max="23" width="15" style="2" customWidth="1"/>
    <col min="24" max="16384" width="9" style="2"/>
  </cols>
  <sheetData>
    <row r="1" spans="1:13" ht="60" customHeight="1">
      <c r="A1" s="208" t="s">
        <v>740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ht="15" customHeight="1">
      <c r="A2" s="210" t="s">
        <v>396</v>
      </c>
      <c r="B2" s="210"/>
      <c r="L2" s="211" t="s">
        <v>397</v>
      </c>
      <c r="M2" s="211"/>
    </row>
    <row r="3" spans="1:13" ht="15" customHeight="1">
      <c r="A3" s="212" t="s">
        <v>398</v>
      </c>
      <c r="B3" s="212"/>
    </row>
    <row r="4" spans="1:13" ht="45" customHeight="1">
      <c r="A4" s="214"/>
      <c r="B4" s="214"/>
    </row>
    <row r="5" spans="1:13" ht="23.4">
      <c r="A5" s="213" t="s">
        <v>800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</row>
    <row r="6" spans="1:13" ht="23.4">
      <c r="A6" s="213" t="s">
        <v>399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8" spans="1:13" ht="36" customHeight="1">
      <c r="A8" s="222" t="s">
        <v>400</v>
      </c>
      <c r="B8" s="222"/>
      <c r="C8" s="253" t="str">
        <f>IF(G8="","",VLOOKUP(G8,g_code!$A$2:$B$46,2,FALSE))</f>
        <v/>
      </c>
      <c r="D8" s="254"/>
      <c r="E8" s="214" t="s">
        <v>401</v>
      </c>
      <c r="F8" s="214"/>
      <c r="G8" s="252"/>
      <c r="H8" s="252"/>
      <c r="I8" s="252"/>
      <c r="J8" s="252"/>
    </row>
    <row r="9" spans="1:13">
      <c r="A9" s="261" t="s">
        <v>402</v>
      </c>
      <c r="B9" s="241" t="s">
        <v>17</v>
      </c>
      <c r="C9" s="228"/>
      <c r="D9" s="228" t="s">
        <v>18</v>
      </c>
      <c r="E9" s="228"/>
      <c r="F9" s="216"/>
      <c r="G9" s="215" t="s">
        <v>407</v>
      </c>
      <c r="H9" s="215"/>
      <c r="I9" s="215"/>
      <c r="J9" s="215"/>
      <c r="K9" s="215" t="s">
        <v>403</v>
      </c>
      <c r="L9" s="215"/>
      <c r="M9" s="215"/>
    </row>
    <row r="10" spans="1:13" ht="36" customHeight="1">
      <c r="A10" s="262"/>
      <c r="B10" s="243"/>
      <c r="C10" s="244"/>
      <c r="D10" s="219"/>
      <c r="E10" s="219"/>
      <c r="F10" s="217"/>
      <c r="G10" s="242"/>
      <c r="H10" s="242"/>
      <c r="I10" s="242"/>
      <c r="J10" s="242"/>
      <c r="K10" s="242"/>
      <c r="L10" s="242"/>
      <c r="M10" s="242"/>
    </row>
    <row r="11" spans="1:13" ht="36" customHeight="1">
      <c r="A11" s="56" t="s">
        <v>404</v>
      </c>
      <c r="B11" s="256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8"/>
    </row>
    <row r="13" spans="1:13" ht="13.5" customHeight="1">
      <c r="A13" s="86"/>
      <c r="B13" s="241" t="s">
        <v>17</v>
      </c>
      <c r="C13" s="228"/>
      <c r="D13" s="228" t="s">
        <v>18</v>
      </c>
      <c r="E13" s="229"/>
      <c r="F13" s="210" t="s">
        <v>406</v>
      </c>
      <c r="G13" s="241" t="s">
        <v>17</v>
      </c>
      <c r="H13" s="228"/>
      <c r="I13" s="228" t="s">
        <v>18</v>
      </c>
      <c r="J13" s="229"/>
      <c r="K13" s="222" t="s">
        <v>653</v>
      </c>
      <c r="L13" s="255">
        <f>D16+M16+M18</f>
        <v>0</v>
      </c>
      <c r="M13" s="255"/>
    </row>
    <row r="14" spans="1:13" ht="36" customHeight="1">
      <c r="A14" s="55" t="s">
        <v>405</v>
      </c>
      <c r="B14" s="243"/>
      <c r="C14" s="244"/>
      <c r="D14" s="244"/>
      <c r="E14" s="259"/>
      <c r="F14" s="212"/>
      <c r="G14" s="218"/>
      <c r="H14" s="219"/>
      <c r="I14" s="219"/>
      <c r="J14" s="260"/>
      <c r="K14" s="214"/>
      <c r="L14" s="255"/>
      <c r="M14" s="255"/>
    </row>
    <row r="15" spans="1:13" ht="36" customHeight="1">
      <c r="A15" s="222" t="s">
        <v>739</v>
      </c>
      <c r="B15" s="214"/>
      <c r="C15" s="214"/>
      <c r="D15" s="223"/>
      <c r="E15" s="223"/>
      <c r="F15" s="224" t="s">
        <v>586</v>
      </c>
      <c r="G15" s="225"/>
      <c r="H15" s="28">
        <f>COUNTIF(M21:M43,1)+COUNTIF(M21:M43,2)/2+COUNTIF(M21:M43,3)/3</f>
        <v>0</v>
      </c>
      <c r="I15" s="236" t="s">
        <v>587</v>
      </c>
      <c r="J15" s="239">
        <f>COUNTIF(M47:M65,1)+COUNTIF(M47:M65,2)/2+COUNTIF(M47:M65,3)/3</f>
        <v>0</v>
      </c>
      <c r="K15" s="239"/>
      <c r="L15" s="236" t="s">
        <v>588</v>
      </c>
      <c r="M15" s="28">
        <f>H15+J15</f>
        <v>0</v>
      </c>
    </row>
    <row r="16" spans="1:13" ht="36" customHeight="1">
      <c r="B16" s="57"/>
      <c r="C16" s="57"/>
      <c r="D16" s="246">
        <f>D15*900</f>
        <v>0</v>
      </c>
      <c r="E16" s="247"/>
      <c r="F16" s="226"/>
      <c r="G16" s="227"/>
      <c r="H16" s="58">
        <f>H15*1300</f>
        <v>0</v>
      </c>
      <c r="I16" s="237"/>
      <c r="J16" s="238">
        <f>J15*1100</f>
        <v>0</v>
      </c>
      <c r="K16" s="238"/>
      <c r="L16" s="237"/>
      <c r="M16" s="59">
        <f>H16+J16</f>
        <v>0</v>
      </c>
    </row>
    <row r="17" spans="1:23" ht="36" customHeight="1">
      <c r="A17" s="60"/>
      <c r="B17" s="60"/>
      <c r="C17" s="60"/>
      <c r="D17" s="250"/>
      <c r="E17" s="251"/>
      <c r="F17" s="224" t="s">
        <v>650</v>
      </c>
      <c r="G17" s="225"/>
      <c r="H17" s="28">
        <f>女子申込!H15</f>
        <v>0</v>
      </c>
      <c r="I17" s="236" t="s">
        <v>651</v>
      </c>
      <c r="J17" s="239">
        <f>女子申込!J15</f>
        <v>0</v>
      </c>
      <c r="K17" s="240"/>
      <c r="L17" s="236" t="s">
        <v>652</v>
      </c>
      <c r="M17" s="28">
        <f>H17+J17</f>
        <v>0</v>
      </c>
    </row>
    <row r="18" spans="1:23" ht="36" customHeight="1">
      <c r="A18" s="213" t="s">
        <v>10</v>
      </c>
      <c r="B18" s="213"/>
      <c r="C18" s="213"/>
      <c r="D18" s="248"/>
      <c r="E18" s="249"/>
      <c r="F18" s="226"/>
      <c r="G18" s="227"/>
      <c r="H18" s="58">
        <f>H17*1300</f>
        <v>0</v>
      </c>
      <c r="I18" s="237"/>
      <c r="J18" s="238">
        <f>J17*1100</f>
        <v>0</v>
      </c>
      <c r="K18" s="238"/>
      <c r="L18" s="237"/>
      <c r="M18" s="59">
        <f>H18+J18</f>
        <v>0</v>
      </c>
    </row>
    <row r="19" spans="1:23" ht="14.25" customHeight="1">
      <c r="A19" s="245"/>
      <c r="B19" s="245"/>
      <c r="C19" s="245"/>
      <c r="J19" s="230" t="s">
        <v>408</v>
      </c>
      <c r="K19" s="231"/>
      <c r="L19" s="232"/>
      <c r="M19" s="93" t="s">
        <v>410</v>
      </c>
      <c r="P19" s="2" t="s">
        <v>589</v>
      </c>
    </row>
    <row r="20" spans="1:23" ht="18" customHeight="1">
      <c r="A20" s="87"/>
      <c r="B20" s="88" t="s">
        <v>16</v>
      </c>
      <c r="C20" s="88" t="s">
        <v>17</v>
      </c>
      <c r="D20" s="88" t="s">
        <v>18</v>
      </c>
      <c r="E20" s="88" t="s">
        <v>370</v>
      </c>
      <c r="F20" s="88" t="s">
        <v>371</v>
      </c>
      <c r="G20" s="88" t="s">
        <v>19</v>
      </c>
      <c r="H20" s="88" t="s">
        <v>584</v>
      </c>
      <c r="I20" s="89" t="s">
        <v>585</v>
      </c>
      <c r="J20" s="90" t="s">
        <v>22</v>
      </c>
      <c r="K20" s="90" t="s">
        <v>372</v>
      </c>
      <c r="L20" s="91" t="s">
        <v>373</v>
      </c>
      <c r="M20" s="92" t="s">
        <v>409</v>
      </c>
      <c r="N20" s="2" t="s">
        <v>388</v>
      </c>
      <c r="O20" s="2" t="s">
        <v>387</v>
      </c>
      <c r="P20" s="22" t="s">
        <v>0</v>
      </c>
      <c r="Q20" s="14" t="s">
        <v>1</v>
      </c>
      <c r="R20" s="14" t="s">
        <v>2</v>
      </c>
      <c r="S20" s="14" t="s">
        <v>3</v>
      </c>
      <c r="T20" s="14" t="s">
        <v>4</v>
      </c>
      <c r="U20" s="14" t="s">
        <v>5</v>
      </c>
      <c r="V20" s="14" t="s">
        <v>6</v>
      </c>
      <c r="W20" s="35" t="s">
        <v>7</v>
      </c>
    </row>
    <row r="21" spans="1:23" ht="18" customHeight="1">
      <c r="A21" s="94" t="s">
        <v>8</v>
      </c>
      <c r="B21" s="61"/>
      <c r="C21" s="61"/>
      <c r="D21" s="61"/>
      <c r="E21" s="61"/>
      <c r="F21" s="61"/>
      <c r="G21" s="62"/>
      <c r="H21" s="61"/>
      <c r="I21" s="61"/>
      <c r="J21" s="99"/>
      <c r="K21" s="71"/>
      <c r="L21" s="72"/>
      <c r="M21" s="101" t="str">
        <f>IF(Q21="","",COUNTIF($Q$21:$Q$43,Q21))</f>
        <v/>
      </c>
      <c r="N21" s="12" t="s">
        <v>376</v>
      </c>
      <c r="O21" s="13" t="str">
        <f>IF(C21="","","0"&amp;RIGHT(FIXED(J21/100,2),2)&amp;RIGHT(FIXED(K21/100,2),2)&amp;IF(LENB(L21)=1,RIGHT(FIXED(L21/10,1),1),RIGHT(FIXED(L21/100,2),2)))</f>
        <v/>
      </c>
      <c r="P21" s="9" t="str">
        <f>IF(C21="","",IF(I21&lt;&gt;"",128000000+T21*10000+B21,100000000+U21*100+VALUE(RIGHT(V21,2))))</f>
        <v/>
      </c>
      <c r="Q21" s="29" t="str">
        <f>IF(C21="","",IF(LENB(C21)+LENB(D21)&gt;=10,C21&amp;D21,IF(LENB(C21)+LENB(D21)&gt;=8,C21&amp;"  "&amp;D21,IF(LENB(C21)+LENB(D21)&gt;=6,C21&amp;"    "&amp;D21,C21&amp;"      "&amp;D21)))&amp;IF(G21="","","("&amp;G21&amp;")"))</f>
        <v/>
      </c>
      <c r="R21" s="30" t="str">
        <f>IF(AND(E21="",F21=""),"",E21&amp;" "&amp;F21)</f>
        <v/>
      </c>
      <c r="S21" s="30" t="str">
        <f>IF(C21="","",1)</f>
        <v/>
      </c>
      <c r="T21" s="21" t="str">
        <f>IF(C21="","",$C$8)</f>
        <v/>
      </c>
      <c r="U21" s="1" t="str">
        <f>IF(C21="","",IF(I21&lt;&gt;"",I21,VLOOKUP(H21,jh_code!$E$2:$F$205,2,FALSE)))</f>
        <v/>
      </c>
      <c r="V21" s="1" t="str">
        <f>IF(B21="","",B21)</f>
        <v/>
      </c>
      <c r="W21" s="31" t="str">
        <f>IF(O21="","",N21&amp;" "&amp;O21)</f>
        <v/>
      </c>
    </row>
    <row r="22" spans="1:23" ht="18" customHeight="1">
      <c r="A22" s="95" t="s">
        <v>8</v>
      </c>
      <c r="B22" s="63"/>
      <c r="C22" s="63"/>
      <c r="D22" s="63"/>
      <c r="E22" s="63"/>
      <c r="F22" s="63"/>
      <c r="G22" s="64"/>
      <c r="H22" s="63"/>
      <c r="I22" s="63"/>
      <c r="J22" s="100"/>
      <c r="K22" s="73"/>
      <c r="L22" s="74"/>
      <c r="M22" s="102" t="str">
        <f t="shared" ref="M22:M43" si="0">IF(Q22="","",COUNTIF($Q$21:$Q$43,Q22))</f>
        <v/>
      </c>
      <c r="N22" s="12" t="s">
        <v>376</v>
      </c>
      <c r="O22" s="13" t="str">
        <f t="shared" ref="O22:O28" si="1">IF(C22="","","0"&amp;RIGHT(FIXED(J22/100,2),2)&amp;RIGHT(FIXED(K22/100,2),2)&amp;IF(LENB(L22)=1,RIGHT(FIXED(L22/10,1),1),RIGHT(FIXED(L22/100,2),2)))</f>
        <v/>
      </c>
      <c r="P22" s="9" t="str">
        <f t="shared" ref="P22:P43" si="2">IF(C22="","",IF(I22&lt;&gt;"",128000000+T22*10000+B22,100000000+U22*100+VALUE(RIGHT(V22,2))))</f>
        <v/>
      </c>
      <c r="Q22" s="29" t="str">
        <f t="shared" ref="Q22:Q43" si="3">IF(C22="","",IF(LENB(C22)+LENB(D22)&gt;=10,C22&amp;D22,IF(LENB(C22)+LENB(D22)&gt;=8,C22&amp;"  "&amp;D22,IF(LENB(C22)+LENB(D22)&gt;=6,C22&amp;"    "&amp;D22,C22&amp;"      "&amp;D22)))&amp;IF(G22="","","("&amp;G22&amp;")"))</f>
        <v/>
      </c>
      <c r="R22" s="30" t="str">
        <f t="shared" ref="R22:R36" si="4">IF(AND(E22="",F22=""),"",E22&amp;" "&amp;F22)</f>
        <v/>
      </c>
      <c r="S22" s="30" t="str">
        <f t="shared" ref="S22:S43" si="5">IF(C22="","",1)</f>
        <v/>
      </c>
      <c r="T22" s="21" t="str">
        <f t="shared" ref="T22:T43" si="6">IF(C22="","",$C$8)</f>
        <v/>
      </c>
      <c r="U22" s="1" t="str">
        <f>IF(C22="","",IF(I22&lt;&gt;"",I22,VLOOKUP(H22,jh_code!$E$2:$F$205,2,FALSE)))</f>
        <v/>
      </c>
      <c r="V22" s="1" t="str">
        <f t="shared" ref="V22:V43" si="7">IF(B22="","",B22)</f>
        <v/>
      </c>
      <c r="W22" s="31" t="str">
        <f t="shared" ref="W22:W36" si="8">IF(O22="","",N22&amp;" "&amp;O22)</f>
        <v/>
      </c>
    </row>
    <row r="23" spans="1:23" ht="18" customHeight="1">
      <c r="A23" s="94" t="s">
        <v>718</v>
      </c>
      <c r="B23" s="61"/>
      <c r="C23" s="61"/>
      <c r="D23" s="61"/>
      <c r="E23" s="61"/>
      <c r="F23" s="61"/>
      <c r="G23" s="62"/>
      <c r="H23" s="61"/>
      <c r="I23" s="61"/>
      <c r="J23" s="99"/>
      <c r="K23" s="71"/>
      <c r="L23" s="72"/>
      <c r="M23" s="103" t="str">
        <f t="shared" si="0"/>
        <v/>
      </c>
      <c r="N23" s="12" t="s">
        <v>717</v>
      </c>
      <c r="O23" s="13" t="str">
        <f t="shared" si="1"/>
        <v/>
      </c>
      <c r="P23" s="9" t="str">
        <f t="shared" si="2"/>
        <v/>
      </c>
      <c r="Q23" s="29" t="str">
        <f t="shared" si="3"/>
        <v/>
      </c>
      <c r="R23" s="30" t="str">
        <f t="shared" si="4"/>
        <v/>
      </c>
      <c r="S23" s="30" t="str">
        <f t="shared" si="5"/>
        <v/>
      </c>
      <c r="T23" s="21" t="str">
        <f t="shared" si="6"/>
        <v/>
      </c>
      <c r="U23" s="1" t="str">
        <f>IF(C23="","",IF(I23&lt;&gt;"",I23,VLOOKUP(H23,jh_code!$E$2:$F$205,2,FALSE)))</f>
        <v/>
      </c>
      <c r="V23" s="1" t="str">
        <f t="shared" si="7"/>
        <v/>
      </c>
      <c r="W23" s="31" t="str">
        <f t="shared" si="8"/>
        <v/>
      </c>
    </row>
    <row r="24" spans="1:23" ht="18" customHeight="1">
      <c r="A24" s="95" t="s">
        <v>718</v>
      </c>
      <c r="B24" s="63"/>
      <c r="C24" s="63"/>
      <c r="D24" s="63"/>
      <c r="E24" s="63"/>
      <c r="F24" s="63"/>
      <c r="G24" s="64"/>
      <c r="H24" s="63"/>
      <c r="I24" s="63"/>
      <c r="J24" s="100"/>
      <c r="K24" s="73"/>
      <c r="L24" s="74"/>
      <c r="M24" s="102" t="str">
        <f t="shared" si="0"/>
        <v/>
      </c>
      <c r="N24" s="12" t="s">
        <v>717</v>
      </c>
      <c r="O24" s="13" t="str">
        <f t="shared" si="1"/>
        <v/>
      </c>
      <c r="P24" s="9" t="str">
        <f t="shared" si="2"/>
        <v/>
      </c>
      <c r="Q24" s="29" t="str">
        <f t="shared" si="3"/>
        <v/>
      </c>
      <c r="R24" s="30" t="str">
        <f t="shared" si="4"/>
        <v/>
      </c>
      <c r="S24" s="30" t="str">
        <f t="shared" si="5"/>
        <v/>
      </c>
      <c r="T24" s="21" t="str">
        <f t="shared" si="6"/>
        <v/>
      </c>
      <c r="U24" s="1" t="str">
        <f>IF(C24="","",IF(I24&lt;&gt;"",I24,VLOOKUP(H24,jh_code!$E$2:$F$205,2,FALSE)))</f>
        <v/>
      </c>
      <c r="V24" s="1" t="str">
        <f t="shared" si="7"/>
        <v/>
      </c>
      <c r="W24" s="31" t="str">
        <f t="shared" si="8"/>
        <v/>
      </c>
    </row>
    <row r="25" spans="1:23" ht="18" customHeight="1">
      <c r="A25" s="96" t="s">
        <v>11</v>
      </c>
      <c r="B25" s="65"/>
      <c r="C25" s="65"/>
      <c r="D25" s="65"/>
      <c r="E25" s="65"/>
      <c r="F25" s="65"/>
      <c r="G25" s="66"/>
      <c r="H25" s="65"/>
      <c r="I25" s="65"/>
      <c r="J25" s="75"/>
      <c r="K25" s="75"/>
      <c r="L25" s="76"/>
      <c r="M25" s="104" t="str">
        <f t="shared" si="0"/>
        <v/>
      </c>
      <c r="N25" s="12" t="s">
        <v>377</v>
      </c>
      <c r="O25" s="13" t="str">
        <f t="shared" si="1"/>
        <v/>
      </c>
      <c r="P25" s="9" t="str">
        <f t="shared" si="2"/>
        <v/>
      </c>
      <c r="Q25" s="29" t="str">
        <f t="shared" si="3"/>
        <v/>
      </c>
      <c r="R25" s="30" t="str">
        <f t="shared" si="4"/>
        <v/>
      </c>
      <c r="S25" s="30" t="str">
        <f t="shared" si="5"/>
        <v/>
      </c>
      <c r="T25" s="21" t="str">
        <f t="shared" si="6"/>
        <v/>
      </c>
      <c r="U25" s="1" t="str">
        <f>IF(C25="","",IF(I25&lt;&gt;"",I25,VLOOKUP(H25,jh_code!$E$2:$F$205,2,FALSE)))</f>
        <v/>
      </c>
      <c r="V25" s="1" t="str">
        <f t="shared" si="7"/>
        <v/>
      </c>
      <c r="W25" s="31" t="str">
        <f t="shared" si="8"/>
        <v/>
      </c>
    </row>
    <row r="26" spans="1:23" ht="18" customHeight="1">
      <c r="A26" s="97" t="s">
        <v>11</v>
      </c>
      <c r="B26" s="67"/>
      <c r="C26" s="67"/>
      <c r="D26" s="67"/>
      <c r="E26" s="67"/>
      <c r="F26" s="67"/>
      <c r="G26" s="68"/>
      <c r="H26" s="67"/>
      <c r="I26" s="67"/>
      <c r="J26" s="77"/>
      <c r="K26" s="77"/>
      <c r="L26" s="78"/>
      <c r="M26" s="105" t="str">
        <f t="shared" si="0"/>
        <v/>
      </c>
      <c r="N26" s="12" t="s">
        <v>377</v>
      </c>
      <c r="O26" s="13" t="str">
        <f t="shared" si="1"/>
        <v/>
      </c>
      <c r="P26" s="9" t="str">
        <f t="shared" si="2"/>
        <v/>
      </c>
      <c r="Q26" s="29" t="str">
        <f t="shared" si="3"/>
        <v/>
      </c>
      <c r="R26" s="30" t="str">
        <f t="shared" si="4"/>
        <v/>
      </c>
      <c r="S26" s="30" t="str">
        <f t="shared" si="5"/>
        <v/>
      </c>
      <c r="T26" s="21" t="str">
        <f t="shared" si="6"/>
        <v/>
      </c>
      <c r="U26" s="1" t="str">
        <f>IF(C26="","",IF(I26&lt;&gt;"",I26,VLOOKUP(H26,jh_code!$E$2:$F$205,2,FALSE)))</f>
        <v/>
      </c>
      <c r="V26" s="1" t="str">
        <f t="shared" si="7"/>
        <v/>
      </c>
      <c r="W26" s="31" t="str">
        <f t="shared" si="8"/>
        <v/>
      </c>
    </row>
    <row r="27" spans="1:23" ht="18" customHeight="1">
      <c r="A27" s="94" t="s">
        <v>12</v>
      </c>
      <c r="B27" s="61"/>
      <c r="C27" s="61"/>
      <c r="D27" s="61"/>
      <c r="E27" s="61"/>
      <c r="F27" s="61"/>
      <c r="G27" s="62"/>
      <c r="H27" s="61"/>
      <c r="I27" s="61"/>
      <c r="J27" s="99"/>
      <c r="K27" s="71"/>
      <c r="L27" s="72"/>
      <c r="M27" s="103" t="str">
        <f t="shared" si="0"/>
        <v/>
      </c>
      <c r="N27" s="12" t="s">
        <v>378</v>
      </c>
      <c r="O27" s="13" t="str">
        <f t="shared" si="1"/>
        <v/>
      </c>
      <c r="P27" s="9" t="str">
        <f t="shared" si="2"/>
        <v/>
      </c>
      <c r="Q27" s="29" t="str">
        <f t="shared" si="3"/>
        <v/>
      </c>
      <c r="R27" s="30" t="str">
        <f t="shared" si="4"/>
        <v/>
      </c>
      <c r="S27" s="30" t="str">
        <f t="shared" si="5"/>
        <v/>
      </c>
      <c r="T27" s="21" t="str">
        <f t="shared" si="6"/>
        <v/>
      </c>
      <c r="U27" s="1" t="str">
        <f>IF(C27="","",IF(I27&lt;&gt;"",I27,VLOOKUP(H27,jh_code!$E$2:$F$205,2,FALSE)))</f>
        <v/>
      </c>
      <c r="V27" s="1" t="str">
        <f t="shared" si="7"/>
        <v/>
      </c>
      <c r="W27" s="31" t="str">
        <f t="shared" si="8"/>
        <v/>
      </c>
    </row>
    <row r="28" spans="1:23" ht="18" customHeight="1">
      <c r="A28" s="95" t="s">
        <v>12</v>
      </c>
      <c r="B28" s="63"/>
      <c r="C28" s="63"/>
      <c r="D28" s="63"/>
      <c r="E28" s="63"/>
      <c r="F28" s="63"/>
      <c r="G28" s="64"/>
      <c r="H28" s="63"/>
      <c r="I28" s="63"/>
      <c r="J28" s="100"/>
      <c r="K28" s="73"/>
      <c r="L28" s="74"/>
      <c r="M28" s="102" t="str">
        <f t="shared" si="0"/>
        <v/>
      </c>
      <c r="N28" s="12" t="s">
        <v>378</v>
      </c>
      <c r="O28" s="13" t="str">
        <f t="shared" si="1"/>
        <v/>
      </c>
      <c r="P28" s="9" t="str">
        <f t="shared" si="2"/>
        <v/>
      </c>
      <c r="Q28" s="29" t="str">
        <f t="shared" si="3"/>
        <v/>
      </c>
      <c r="R28" s="30" t="str">
        <f t="shared" si="4"/>
        <v/>
      </c>
      <c r="S28" s="30" t="str">
        <f t="shared" si="5"/>
        <v/>
      </c>
      <c r="T28" s="21" t="str">
        <f t="shared" si="6"/>
        <v/>
      </c>
      <c r="U28" s="1" t="str">
        <f>IF(C28="","",IF(I28&lt;&gt;"",I28,VLOOKUP(H28,jh_code!$E$2:$F$205,2,FALSE)))</f>
        <v/>
      </c>
      <c r="V28" s="1" t="str">
        <f t="shared" si="7"/>
        <v/>
      </c>
      <c r="W28" s="31" t="str">
        <f t="shared" si="8"/>
        <v/>
      </c>
    </row>
    <row r="29" spans="1:23" ht="18" customHeight="1">
      <c r="A29" s="96" t="s">
        <v>799</v>
      </c>
      <c r="B29" s="65"/>
      <c r="C29" s="65"/>
      <c r="D29" s="65"/>
      <c r="E29" s="65"/>
      <c r="F29" s="65"/>
      <c r="G29" s="66"/>
      <c r="H29" s="65"/>
      <c r="I29" s="65"/>
      <c r="J29" s="107"/>
      <c r="K29" s="75"/>
      <c r="L29" s="76"/>
      <c r="M29" s="104" t="str">
        <f t="shared" si="0"/>
        <v/>
      </c>
      <c r="N29" s="12" t="s">
        <v>380</v>
      </c>
      <c r="O29" s="13" t="str">
        <f>IF(C29="","","0"&amp;RIGHT(FIXED(K29/100,2),2)&amp;RIGHT(FIXED(L29/100,2),2))</f>
        <v/>
      </c>
      <c r="P29" s="9" t="str">
        <f t="shared" si="2"/>
        <v/>
      </c>
      <c r="Q29" s="29" t="str">
        <f t="shared" si="3"/>
        <v/>
      </c>
      <c r="R29" s="30" t="str">
        <f t="shared" si="4"/>
        <v/>
      </c>
      <c r="S29" s="30" t="str">
        <f t="shared" si="5"/>
        <v/>
      </c>
      <c r="T29" s="21" t="str">
        <f t="shared" si="6"/>
        <v/>
      </c>
      <c r="U29" s="1" t="str">
        <f>IF(C29="","",IF(I29&lt;&gt;"",I29,VLOOKUP(H29,jh_code!$E$2:$F$205,2,FALSE)))</f>
        <v/>
      </c>
      <c r="V29" s="1" t="str">
        <f t="shared" si="7"/>
        <v/>
      </c>
      <c r="W29" s="31" t="str">
        <f t="shared" si="8"/>
        <v/>
      </c>
    </row>
    <row r="30" spans="1:23" ht="18" customHeight="1">
      <c r="A30" s="97" t="s">
        <v>799</v>
      </c>
      <c r="B30" s="67"/>
      <c r="C30" s="67"/>
      <c r="D30" s="67"/>
      <c r="E30" s="67"/>
      <c r="F30" s="67"/>
      <c r="G30" s="68"/>
      <c r="H30" s="67"/>
      <c r="I30" s="67"/>
      <c r="J30" s="108"/>
      <c r="K30" s="77"/>
      <c r="L30" s="78"/>
      <c r="M30" s="105" t="str">
        <f t="shared" si="0"/>
        <v/>
      </c>
      <c r="N30" s="12" t="s">
        <v>380</v>
      </c>
      <c r="O30" s="13" t="str">
        <f t="shared" ref="O30:O36" si="9">IF(C30="","","0"&amp;RIGHT(FIXED(K30/100,2),2)&amp;RIGHT(FIXED(L30/100,2),2))</f>
        <v/>
      </c>
      <c r="P30" s="9" t="str">
        <f t="shared" si="2"/>
        <v/>
      </c>
      <c r="Q30" s="29" t="str">
        <f t="shared" si="3"/>
        <v/>
      </c>
      <c r="R30" s="30" t="str">
        <f t="shared" si="4"/>
        <v/>
      </c>
      <c r="S30" s="30" t="str">
        <f t="shared" si="5"/>
        <v/>
      </c>
      <c r="T30" s="21" t="str">
        <f t="shared" si="6"/>
        <v/>
      </c>
      <c r="U30" s="1" t="str">
        <f>IF(C30="","",IF(I30&lt;&gt;"",I30,VLOOKUP(H30,jh_code!$E$2:$F$205,2,FALSE)))</f>
        <v/>
      </c>
      <c r="V30" s="1" t="str">
        <f t="shared" si="7"/>
        <v/>
      </c>
      <c r="W30" s="31" t="str">
        <f t="shared" si="8"/>
        <v/>
      </c>
    </row>
    <row r="31" spans="1:23" ht="18" customHeight="1">
      <c r="A31" s="94" t="s">
        <v>13</v>
      </c>
      <c r="B31" s="61"/>
      <c r="C31" s="61"/>
      <c r="D31" s="61"/>
      <c r="E31" s="61"/>
      <c r="F31" s="61"/>
      <c r="G31" s="62"/>
      <c r="H31" s="61"/>
      <c r="I31" s="61"/>
      <c r="J31" s="99"/>
      <c r="K31" s="71"/>
      <c r="L31" s="72"/>
      <c r="M31" s="103" t="str">
        <f t="shared" si="0"/>
        <v/>
      </c>
      <c r="N31" s="12" t="s">
        <v>379</v>
      </c>
      <c r="O31" s="13" t="str">
        <f t="shared" si="9"/>
        <v/>
      </c>
      <c r="P31" s="9" t="str">
        <f t="shared" si="2"/>
        <v/>
      </c>
      <c r="Q31" s="29" t="str">
        <f t="shared" si="3"/>
        <v/>
      </c>
      <c r="R31" s="30" t="str">
        <f t="shared" si="4"/>
        <v/>
      </c>
      <c r="S31" s="30" t="str">
        <f t="shared" si="5"/>
        <v/>
      </c>
      <c r="T31" s="21" t="str">
        <f t="shared" si="6"/>
        <v/>
      </c>
      <c r="U31" s="1" t="str">
        <f>IF(C31="","",IF(I31&lt;&gt;"",I31,VLOOKUP(H31,jh_code!$E$2:$F$205,2,FALSE)))</f>
        <v/>
      </c>
      <c r="V31" s="1" t="str">
        <f t="shared" si="7"/>
        <v/>
      </c>
      <c r="W31" s="31" t="str">
        <f t="shared" si="8"/>
        <v/>
      </c>
    </row>
    <row r="32" spans="1:23" ht="18" customHeight="1">
      <c r="A32" s="95" t="s">
        <v>13</v>
      </c>
      <c r="B32" s="63"/>
      <c r="C32" s="63"/>
      <c r="D32" s="63"/>
      <c r="E32" s="63"/>
      <c r="F32" s="63"/>
      <c r="G32" s="64"/>
      <c r="H32" s="63"/>
      <c r="I32" s="63"/>
      <c r="J32" s="100"/>
      <c r="K32" s="73"/>
      <c r="L32" s="74"/>
      <c r="M32" s="102" t="str">
        <f t="shared" si="0"/>
        <v/>
      </c>
      <c r="N32" s="12" t="s">
        <v>379</v>
      </c>
      <c r="O32" s="13" t="str">
        <f t="shared" si="9"/>
        <v/>
      </c>
      <c r="P32" s="9" t="str">
        <f t="shared" si="2"/>
        <v/>
      </c>
      <c r="Q32" s="29" t="str">
        <f t="shared" si="3"/>
        <v/>
      </c>
      <c r="R32" s="30" t="str">
        <f t="shared" si="4"/>
        <v/>
      </c>
      <c r="S32" s="30" t="str">
        <f t="shared" si="5"/>
        <v/>
      </c>
      <c r="T32" s="21" t="str">
        <f t="shared" si="6"/>
        <v/>
      </c>
      <c r="U32" s="1" t="str">
        <f>IF(C32="","",IF(I32&lt;&gt;"",I32,VLOOKUP(H32,jh_code!$E$2:$F$205,2,FALSE)))</f>
        <v/>
      </c>
      <c r="V32" s="1" t="str">
        <f t="shared" si="7"/>
        <v/>
      </c>
      <c r="W32" s="31" t="str">
        <f t="shared" si="8"/>
        <v/>
      </c>
    </row>
    <row r="33" spans="1:23" ht="18" customHeight="1">
      <c r="A33" s="142" t="s">
        <v>704</v>
      </c>
      <c r="B33" s="65"/>
      <c r="C33" s="65"/>
      <c r="D33" s="65"/>
      <c r="E33" s="65"/>
      <c r="F33" s="65"/>
      <c r="G33" s="66"/>
      <c r="H33" s="65"/>
      <c r="I33" s="65"/>
      <c r="J33" s="107"/>
      <c r="K33" s="75"/>
      <c r="L33" s="76"/>
      <c r="M33" s="104" t="str">
        <f t="shared" si="0"/>
        <v/>
      </c>
      <c r="N33" s="12" t="s">
        <v>705</v>
      </c>
      <c r="O33" s="13" t="str">
        <f t="shared" si="9"/>
        <v/>
      </c>
      <c r="P33" s="9" t="str">
        <f t="shared" si="2"/>
        <v/>
      </c>
      <c r="Q33" s="29" t="str">
        <f t="shared" si="3"/>
        <v/>
      </c>
      <c r="R33" s="30" t="str">
        <f t="shared" si="4"/>
        <v/>
      </c>
      <c r="S33" s="30" t="str">
        <f t="shared" si="5"/>
        <v/>
      </c>
      <c r="T33" s="21" t="str">
        <f t="shared" si="6"/>
        <v/>
      </c>
      <c r="U33" s="1" t="str">
        <f>IF(C33="","",IF(I33&lt;&gt;"",I33,VLOOKUP(H33,jh_code!$E$2:$F$205,2,FALSE)))</f>
        <v/>
      </c>
      <c r="V33" s="1" t="str">
        <f t="shared" si="7"/>
        <v/>
      </c>
      <c r="W33" s="31" t="str">
        <f t="shared" si="8"/>
        <v/>
      </c>
    </row>
    <row r="34" spans="1:23" ht="18" customHeight="1">
      <c r="A34" s="142" t="s">
        <v>704</v>
      </c>
      <c r="B34" s="67"/>
      <c r="C34" s="67"/>
      <c r="D34" s="67"/>
      <c r="E34" s="67"/>
      <c r="F34" s="67"/>
      <c r="G34" s="68"/>
      <c r="H34" s="67"/>
      <c r="I34" s="67"/>
      <c r="J34" s="108"/>
      <c r="K34" s="77"/>
      <c r="L34" s="78"/>
      <c r="M34" s="105" t="str">
        <f t="shared" si="0"/>
        <v/>
      </c>
      <c r="N34" s="12" t="s">
        <v>706</v>
      </c>
      <c r="O34" s="13" t="str">
        <f t="shared" si="9"/>
        <v/>
      </c>
      <c r="P34" s="9" t="str">
        <f t="shared" si="2"/>
        <v/>
      </c>
      <c r="Q34" s="29" t="str">
        <f t="shared" si="3"/>
        <v/>
      </c>
      <c r="R34" s="30" t="str">
        <f t="shared" si="4"/>
        <v/>
      </c>
      <c r="S34" s="30" t="str">
        <f t="shared" si="5"/>
        <v/>
      </c>
      <c r="T34" s="21" t="str">
        <f t="shared" si="6"/>
        <v/>
      </c>
      <c r="U34" s="1" t="str">
        <f>IF(C34="","",IF(I34&lt;&gt;"",I34,VLOOKUP(H34,jh_code!$E$2:$F$205,2,FALSE)))</f>
        <v/>
      </c>
      <c r="V34" s="1" t="str">
        <f t="shared" si="7"/>
        <v/>
      </c>
      <c r="W34" s="31" t="str">
        <f t="shared" si="8"/>
        <v/>
      </c>
    </row>
    <row r="35" spans="1:23" ht="18" customHeight="1">
      <c r="A35" s="94" t="s">
        <v>15</v>
      </c>
      <c r="B35" s="61"/>
      <c r="C35" s="61"/>
      <c r="D35" s="61"/>
      <c r="E35" s="61"/>
      <c r="F35" s="61"/>
      <c r="G35" s="62"/>
      <c r="H35" s="61"/>
      <c r="I35" s="61"/>
      <c r="J35" s="99"/>
      <c r="K35" s="71"/>
      <c r="L35" s="72"/>
      <c r="M35" s="103" t="str">
        <f t="shared" si="0"/>
        <v/>
      </c>
      <c r="N35" s="12" t="s">
        <v>702</v>
      </c>
      <c r="O35" s="13" t="str">
        <f t="shared" si="9"/>
        <v/>
      </c>
      <c r="P35" s="9" t="str">
        <f t="shared" si="2"/>
        <v/>
      </c>
      <c r="Q35" s="29" t="str">
        <f t="shared" si="3"/>
        <v/>
      </c>
      <c r="R35" s="30" t="str">
        <f t="shared" si="4"/>
        <v/>
      </c>
      <c r="S35" s="30" t="str">
        <f t="shared" si="5"/>
        <v/>
      </c>
      <c r="T35" s="21" t="str">
        <f t="shared" si="6"/>
        <v/>
      </c>
      <c r="U35" s="1" t="str">
        <f>IF(C35="","",IF(I35&lt;&gt;"",I35,VLOOKUP(H35,jh_code!$E$2:$F$205,2,FALSE)))</f>
        <v/>
      </c>
      <c r="V35" s="1" t="str">
        <f t="shared" si="7"/>
        <v/>
      </c>
      <c r="W35" s="31" t="str">
        <f t="shared" si="8"/>
        <v/>
      </c>
    </row>
    <row r="36" spans="1:23" ht="18" customHeight="1">
      <c r="A36" s="95" t="s">
        <v>15</v>
      </c>
      <c r="B36" s="63"/>
      <c r="C36" s="63"/>
      <c r="D36" s="63"/>
      <c r="E36" s="63"/>
      <c r="F36" s="63"/>
      <c r="G36" s="64"/>
      <c r="H36" s="63"/>
      <c r="I36" s="63"/>
      <c r="J36" s="100"/>
      <c r="K36" s="73"/>
      <c r="L36" s="74"/>
      <c r="M36" s="102" t="str">
        <f t="shared" si="0"/>
        <v/>
      </c>
      <c r="N36" s="12" t="s">
        <v>702</v>
      </c>
      <c r="O36" s="13" t="str">
        <f t="shared" si="9"/>
        <v/>
      </c>
      <c r="P36" s="9" t="str">
        <f t="shared" si="2"/>
        <v/>
      </c>
      <c r="Q36" s="29" t="str">
        <f t="shared" si="3"/>
        <v/>
      </c>
      <c r="R36" s="30" t="str">
        <f t="shared" si="4"/>
        <v/>
      </c>
      <c r="S36" s="30" t="str">
        <f t="shared" si="5"/>
        <v/>
      </c>
      <c r="T36" s="21" t="str">
        <f t="shared" si="6"/>
        <v/>
      </c>
      <c r="U36" s="1" t="str">
        <f>IF(C36="","",IF(I36&lt;&gt;"",I36,VLOOKUP(H36,jh_code!$E$2:$F$205,2,FALSE)))</f>
        <v/>
      </c>
      <c r="V36" s="1" t="str">
        <f t="shared" si="7"/>
        <v/>
      </c>
      <c r="W36" s="31" t="str">
        <f t="shared" si="8"/>
        <v/>
      </c>
    </row>
    <row r="37" spans="1:23" ht="18" customHeight="1">
      <c r="A37" s="283"/>
      <c r="B37" s="284"/>
      <c r="C37" s="285" t="s">
        <v>779</v>
      </c>
      <c r="D37" s="284"/>
      <c r="E37" s="284"/>
      <c r="F37" s="284"/>
      <c r="G37" s="286"/>
      <c r="H37" s="284"/>
      <c r="I37" s="284"/>
      <c r="J37" s="287"/>
      <c r="K37" s="287"/>
      <c r="L37" s="288"/>
      <c r="M37" s="103" t="str">
        <f>IF(Q37="","",COUNTIF($Q$21:$Q$43,Q37))</f>
        <v/>
      </c>
      <c r="N37" s="12" t="s">
        <v>719</v>
      </c>
      <c r="O37" s="13" t="str">
        <f>IF(C37="","","0"&amp;RIGHT(FIXED(J37/100,2),2)&amp;RIGHT(FIXED(K37/100,2),2)&amp;IF(LENB(L37)=1,RIGHT(FIXED(L37/10,1),1),RIGHT(FIXED(L37/100,2),2)))</f>
        <v/>
      </c>
      <c r="P37" s="9" t="str">
        <f>IF(C37="","",IF(I37&lt;&gt;"",128000000+T37*10000+B37,100000000+U37*100+VALUE(RIGHT(V37,2))))</f>
        <v/>
      </c>
      <c r="Q37" s="29" t="str">
        <f t="shared" si="3"/>
        <v/>
      </c>
      <c r="R37" s="30" t="str">
        <f t="shared" ref="R37:R43" si="10">IF(AND(E37="",F37=""),"",E37&amp;" "&amp;F37)</f>
        <v/>
      </c>
      <c r="S37" s="30" t="str">
        <f>IF(C37="","",1)</f>
        <v/>
      </c>
      <c r="T37" s="21" t="str">
        <f>IF(C37="","",$C$8)</f>
        <v/>
      </c>
      <c r="U37" s="1" t="str">
        <f>IF(C37="","",IF(I37&lt;&gt;"",I37,VLOOKUP(H37,jh_code!$E$2:$F$205,2,FALSE)))</f>
        <v/>
      </c>
      <c r="V37" s="1" t="str">
        <f>IF(B37="","",B37)</f>
        <v/>
      </c>
      <c r="W37" s="31" t="str">
        <f>IF(O37="","",N37&amp;" "&amp;O37)</f>
        <v/>
      </c>
    </row>
    <row r="38" spans="1:23" ht="18" customHeight="1">
      <c r="A38" s="184"/>
      <c r="B38" s="289"/>
      <c r="C38" s="289"/>
      <c r="D38" s="289"/>
      <c r="E38" s="289"/>
      <c r="F38" s="289"/>
      <c r="G38" s="290"/>
      <c r="H38" s="289"/>
      <c r="I38" s="289"/>
      <c r="J38" s="291"/>
      <c r="K38" s="291"/>
      <c r="L38" s="292"/>
      <c r="M38" s="102" t="str">
        <f>IF(Q38="","",COUNTIF($Q$21:$Q$43,Q38))</f>
        <v/>
      </c>
      <c r="N38" s="12" t="s">
        <v>719</v>
      </c>
      <c r="O38" s="13" t="str">
        <f>IF(C38="","","0"&amp;RIGHT(FIXED(J38/100,2),2)&amp;RIGHT(FIXED(K38/100,2),2)&amp;IF(LENB(L38)=1,RIGHT(FIXED(L38/10,1),1),RIGHT(FIXED(L38/100,2),2)))</f>
        <v/>
      </c>
      <c r="P38" s="9" t="str">
        <f>IF(C38="","",IF(I38&lt;&gt;"",128000000+T38*10000+B38,100000000+U38*100+VALUE(RIGHT(V38,2))))</f>
        <v/>
      </c>
      <c r="Q38" s="29" t="str">
        <f t="shared" si="3"/>
        <v/>
      </c>
      <c r="R38" s="30" t="str">
        <f t="shared" si="10"/>
        <v/>
      </c>
      <c r="S38" s="30" t="str">
        <f>IF(C38="","",1)</f>
        <v/>
      </c>
      <c r="T38" s="21" t="str">
        <f>IF(C38="","",$C$8)</f>
        <v/>
      </c>
      <c r="U38" s="1" t="str">
        <f>IF(C38="","",IF(I38&lt;&gt;"",I38,VLOOKUP(H38,jh_code!$E$2:$F$205,2,FALSE)))</f>
        <v/>
      </c>
      <c r="V38" s="1" t="str">
        <f>IF(B38="","",B38)</f>
        <v/>
      </c>
      <c r="W38" s="31" t="str">
        <f>IF(O38="","",N38&amp;" "&amp;O38)</f>
        <v/>
      </c>
    </row>
    <row r="39" spans="1:23" ht="18" hidden="1" customHeight="1">
      <c r="A39" s="94"/>
      <c r="B39" s="123"/>
      <c r="C39" s="123"/>
      <c r="D39" s="123"/>
      <c r="E39" s="123"/>
      <c r="F39" s="123"/>
      <c r="G39" s="124"/>
      <c r="H39" s="123"/>
      <c r="I39" s="123"/>
      <c r="J39" s="99"/>
      <c r="K39" s="125"/>
      <c r="L39" s="126"/>
      <c r="M39" s="103" t="str">
        <f>IF(Q39="","",COUNTIF($Q$21:$Q$43,Q39))</f>
        <v/>
      </c>
      <c r="N39" s="12" t="s">
        <v>690</v>
      </c>
      <c r="O39" s="13" t="str">
        <f>IF(C39="","","0"&amp;RIGHT(FIXED(J39/100,2),2)&amp;RIGHT(FIXED(K39/100,2),2)&amp;IF(LENB(L39)=1,RIGHT(FIXED(L39/10,1),1),RIGHT(FIXED(L39/100,2),2)))</f>
        <v/>
      </c>
      <c r="P39" s="9" t="str">
        <f>IF(C39="","",IF(I39&lt;&gt;"",128000000+T39*10000+B39,100000000+U39*100+VALUE(RIGHT(V39,2))))</f>
        <v/>
      </c>
      <c r="Q39" s="29" t="str">
        <f t="shared" si="3"/>
        <v/>
      </c>
      <c r="R39" s="30" t="str">
        <f t="shared" si="10"/>
        <v/>
      </c>
      <c r="S39" s="30" t="str">
        <f>IF(C39="","",1)</f>
        <v/>
      </c>
      <c r="T39" s="21" t="str">
        <f>IF(C39="","",$C$8)</f>
        <v/>
      </c>
      <c r="U39" s="1" t="str">
        <f>IF(C39="","",IF(I39&lt;&gt;"",I39,VLOOKUP(H39,jh_code!$E$2:$F$205,2,FALSE)))</f>
        <v/>
      </c>
      <c r="V39" s="1" t="str">
        <f>IF(B39="","",B39)</f>
        <v/>
      </c>
      <c r="W39" s="31" t="str">
        <f>IF(O39="","",N39&amp;" "&amp;O39)</f>
        <v/>
      </c>
    </row>
    <row r="40" spans="1:23" ht="18" hidden="1" customHeight="1">
      <c r="A40" s="95"/>
      <c r="B40" s="127"/>
      <c r="C40" s="127"/>
      <c r="D40" s="127"/>
      <c r="E40" s="127"/>
      <c r="F40" s="127"/>
      <c r="G40" s="128"/>
      <c r="H40" s="127"/>
      <c r="I40" s="127"/>
      <c r="J40" s="100"/>
      <c r="K40" s="129"/>
      <c r="L40" s="130"/>
      <c r="M40" s="102" t="str">
        <f>IF(Q40="","",COUNTIF($Q$21:$Q$43,Q40))</f>
        <v/>
      </c>
      <c r="N40" s="12" t="s">
        <v>690</v>
      </c>
      <c r="O40" s="13" t="str">
        <f>IF(C40="","","0"&amp;RIGHT(FIXED(J40/100,2),2)&amp;RIGHT(FIXED(K40/100,2),2)&amp;IF(LENB(L40)=1,RIGHT(FIXED(L40/10,1),1),RIGHT(FIXED(L40/100,2),2)))</f>
        <v/>
      </c>
      <c r="P40" s="9" t="str">
        <f>IF(C40="","",IF(I40&lt;&gt;"",128000000+T40*10000+B40,100000000+U40*100+VALUE(RIGHT(V40,2))))</f>
        <v/>
      </c>
      <c r="Q40" s="29" t="str">
        <f t="shared" si="3"/>
        <v/>
      </c>
      <c r="R40" s="30" t="str">
        <f t="shared" si="10"/>
        <v/>
      </c>
      <c r="S40" s="30" t="str">
        <f>IF(C40="","",1)</f>
        <v/>
      </c>
      <c r="T40" s="21" t="str">
        <f>IF(C40="","",$C$8)</f>
        <v/>
      </c>
      <c r="U40" s="1" t="str">
        <f>IF(C40="","",IF(I40&lt;&gt;"",I40,VLOOKUP(H40,jh_code!$E$2:$F$205,2,FALSE)))</f>
        <v/>
      </c>
      <c r="V40" s="1" t="str">
        <f>IF(B40="","",B40)</f>
        <v/>
      </c>
      <c r="W40" s="31" t="str">
        <f>IF(O40="","",N40&amp;" "&amp;O40)</f>
        <v/>
      </c>
    </row>
    <row r="41" spans="1:23" ht="18" customHeight="1">
      <c r="A41" s="94" t="s">
        <v>369</v>
      </c>
      <c r="B41" s="61"/>
      <c r="C41" s="61"/>
      <c r="D41" s="61"/>
      <c r="E41" s="61"/>
      <c r="F41" s="61"/>
      <c r="G41" s="62"/>
      <c r="H41" s="61"/>
      <c r="I41" s="61"/>
      <c r="J41" s="99"/>
      <c r="K41" s="109"/>
      <c r="L41" s="106"/>
      <c r="M41" s="103" t="str">
        <f t="shared" si="0"/>
        <v/>
      </c>
      <c r="N41" s="12"/>
      <c r="O41" s="136" t="s">
        <v>677</v>
      </c>
      <c r="P41" s="9" t="str">
        <f t="shared" si="2"/>
        <v/>
      </c>
      <c r="Q41" s="29" t="str">
        <f t="shared" si="3"/>
        <v/>
      </c>
      <c r="R41" s="30" t="str">
        <f t="shared" si="10"/>
        <v/>
      </c>
      <c r="S41" s="30" t="str">
        <f t="shared" si="5"/>
        <v/>
      </c>
      <c r="T41" s="21" t="str">
        <f t="shared" si="6"/>
        <v/>
      </c>
      <c r="U41" s="1" t="str">
        <f>IF(C41="","",IF(I41&lt;&gt;"",I41,VLOOKUP(H41,jh_code!$E$2:$F$205,2,FALSE)))</f>
        <v/>
      </c>
      <c r="V41" s="1" t="str">
        <f t="shared" si="7"/>
        <v/>
      </c>
      <c r="W41" s="31"/>
    </row>
    <row r="42" spans="1:23" ht="18" customHeight="1">
      <c r="A42" s="98" t="s">
        <v>369</v>
      </c>
      <c r="B42" s="69"/>
      <c r="C42" s="69"/>
      <c r="D42" s="69"/>
      <c r="E42" s="69"/>
      <c r="F42" s="69"/>
      <c r="G42" s="70"/>
      <c r="H42" s="69"/>
      <c r="I42" s="69"/>
      <c r="J42" s="109"/>
      <c r="K42" s="109"/>
      <c r="L42" s="106"/>
      <c r="M42" s="106" t="str">
        <f t="shared" si="0"/>
        <v/>
      </c>
      <c r="N42" s="12"/>
      <c r="O42" s="13"/>
      <c r="P42" s="9" t="str">
        <f t="shared" si="2"/>
        <v/>
      </c>
      <c r="Q42" s="29" t="str">
        <f t="shared" si="3"/>
        <v/>
      </c>
      <c r="R42" s="30" t="str">
        <f t="shared" si="10"/>
        <v/>
      </c>
      <c r="S42" s="30" t="str">
        <f t="shared" si="5"/>
        <v/>
      </c>
      <c r="T42" s="21" t="str">
        <f t="shared" si="6"/>
        <v/>
      </c>
      <c r="U42" s="1" t="str">
        <f>IF(C42="","",IF(I42&lt;&gt;"",I42,VLOOKUP(H42,jh_code!$E$2:$F$205,2,FALSE)))</f>
        <v/>
      </c>
      <c r="V42" s="1" t="str">
        <f t="shared" si="7"/>
        <v/>
      </c>
      <c r="W42" s="31"/>
    </row>
    <row r="43" spans="1:23" ht="18" customHeight="1">
      <c r="A43" s="95" t="s">
        <v>369</v>
      </c>
      <c r="B43" s="63"/>
      <c r="C43" s="63"/>
      <c r="D43" s="63"/>
      <c r="E43" s="63"/>
      <c r="F43" s="63"/>
      <c r="G43" s="64"/>
      <c r="H43" s="63"/>
      <c r="I43" s="63"/>
      <c r="J43" s="100"/>
      <c r="K43" s="100"/>
      <c r="L43" s="102"/>
      <c r="M43" s="102" t="str">
        <f t="shared" si="0"/>
        <v/>
      </c>
      <c r="N43" s="12"/>
      <c r="O43" s="13"/>
      <c r="P43" s="10" t="str">
        <f t="shared" si="2"/>
        <v/>
      </c>
      <c r="Q43" s="32" t="str">
        <f t="shared" si="3"/>
        <v/>
      </c>
      <c r="R43" s="33" t="str">
        <f t="shared" si="10"/>
        <v/>
      </c>
      <c r="S43" s="33" t="str">
        <f t="shared" si="5"/>
        <v/>
      </c>
      <c r="T43" s="20" t="str">
        <f t="shared" si="6"/>
        <v/>
      </c>
      <c r="U43" s="11" t="str">
        <f>IF(C43="","",IF(I43&lt;&gt;"",I43,VLOOKUP(H43,jh_code!$E$2:$F$205,2,FALSE)))</f>
        <v/>
      </c>
      <c r="V43" s="11" t="str">
        <f t="shared" si="7"/>
        <v/>
      </c>
      <c r="W43" s="34"/>
    </row>
    <row r="44" spans="1:23">
      <c r="A44" s="220" t="s">
        <v>646</v>
      </c>
      <c r="B44" s="220"/>
      <c r="C44" s="220"/>
    </row>
    <row r="45" spans="1:23">
      <c r="A45" s="221"/>
      <c r="B45" s="221"/>
      <c r="C45" s="221"/>
      <c r="I45" s="188" t="s">
        <v>780</v>
      </c>
      <c r="J45" s="233" t="s">
        <v>21</v>
      </c>
      <c r="K45" s="234"/>
      <c r="L45" s="235"/>
      <c r="M45" s="112" t="s">
        <v>410</v>
      </c>
    </row>
    <row r="46" spans="1:23" ht="18" customHeight="1">
      <c r="A46" s="110"/>
      <c r="B46" s="88" t="s">
        <v>23</v>
      </c>
      <c r="C46" s="88" t="s">
        <v>17</v>
      </c>
      <c r="D46" s="88" t="s">
        <v>18</v>
      </c>
      <c r="E46" s="88" t="s">
        <v>370</v>
      </c>
      <c r="F46" s="88" t="s">
        <v>371</v>
      </c>
      <c r="G46" s="88" t="s">
        <v>19</v>
      </c>
      <c r="H46" s="88" t="s">
        <v>20</v>
      </c>
      <c r="I46" s="188" t="s">
        <v>781</v>
      </c>
      <c r="J46" s="88" t="s">
        <v>22</v>
      </c>
      <c r="K46" s="88" t="s">
        <v>372</v>
      </c>
      <c r="L46" s="111" t="s">
        <v>373</v>
      </c>
      <c r="M46" s="92" t="s">
        <v>409</v>
      </c>
    </row>
    <row r="47" spans="1:23" ht="18" customHeight="1">
      <c r="A47" s="94" t="s">
        <v>8</v>
      </c>
      <c r="B47" s="79"/>
      <c r="C47" s="79"/>
      <c r="D47" s="79"/>
      <c r="E47" s="79"/>
      <c r="F47" s="79"/>
      <c r="G47" s="79"/>
      <c r="H47" s="113" t="str">
        <f>IF(B47="","",IF(ISERROR(VLOOKUP(VALUE(LEFT(B47,3)),jh_code!$A$2:$B$351,2,FALSE))=TRUE,"該当番号なし",VLOOKUP(VALUE(LEFT(B47,3)),jh_code!$A$2:$B$351,2,FALSE)))</f>
        <v/>
      </c>
      <c r="I47" s="189"/>
      <c r="J47" s="116"/>
      <c r="K47" s="82"/>
      <c r="L47" s="84"/>
      <c r="M47" s="122" t="str">
        <f>IF(Q47="","",COUNTIF($Q$47:$Q$65,Q47))</f>
        <v/>
      </c>
      <c r="N47" s="12" t="s">
        <v>381</v>
      </c>
      <c r="O47" s="13" t="str">
        <f t="shared" ref="O47:O54" si="11">IF(C47="","","0"&amp;RIGHT(FIXED(J47/100,2),2)&amp;RIGHT(FIXED(K47/100,2),2)&amp;IF(LENB(L47)=1,RIGHT(FIXED(L47/10,1),1),RIGHT(FIXED(L47/100,2),2)))</f>
        <v/>
      </c>
      <c r="P47" s="36" t="str">
        <f>IF(C47="","",128500000+B47)</f>
        <v/>
      </c>
      <c r="Q47" s="37" t="str">
        <f t="shared" ref="Q47:Q65" si="12">IF(C47="","",IF(LENB(C47)+LENB(D47)&gt;=10,C47&amp;D47,IF(LENB(C47)+LENB(D47)&gt;=8,C47&amp;"  "&amp;D47,IF(LENB(C47)+LENB(D47)&gt;=6,C47&amp;"    "&amp;D47,C47&amp;"      "&amp;D47)))&amp;IF(G47="","","("&amp;G47&amp;")"))</f>
        <v/>
      </c>
      <c r="R47" s="38" t="str">
        <f t="shared" ref="R47:R65" si="13">IF(AND(E47="",F47=""),"",E47&amp;" "&amp;F47)</f>
        <v/>
      </c>
      <c r="S47" s="38" t="str">
        <f t="shared" ref="S47:S65" si="14">IF(C47="","",1)</f>
        <v/>
      </c>
      <c r="T47" s="19" t="str">
        <f t="shared" ref="T47:T65" si="15">IF(C47="","",$C$8)</f>
        <v/>
      </c>
      <c r="U47" s="19" t="str">
        <f>IF(P47="","",VALUE(MID(P47,2,6)))&amp;(IF(I47="","",I47))</f>
        <v/>
      </c>
      <c r="V47" s="19" t="str">
        <f>IF(B47="","",VALUE(LEFT(B47,3)))</f>
        <v/>
      </c>
      <c r="W47" s="39" t="str">
        <f t="shared" ref="W47:W58" si="16">IF(O47="","",N47&amp;" "&amp;O47)</f>
        <v/>
      </c>
    </row>
    <row r="48" spans="1:23" ht="18" customHeight="1">
      <c r="A48" s="95" t="s">
        <v>8</v>
      </c>
      <c r="B48" s="80"/>
      <c r="C48" s="80"/>
      <c r="D48" s="80"/>
      <c r="E48" s="80"/>
      <c r="F48" s="80"/>
      <c r="G48" s="80"/>
      <c r="H48" s="114" t="str">
        <f>IF(B48="","",IF(ISERROR(VLOOKUP(VALUE(LEFT(B48,3)),jh_code!$A$2:$B$351,2,FALSE))=TRUE,"該当番号なし",VLOOKUP(VALUE(LEFT(B48,3)),jh_code!$A$2:$B$351,2,FALSE)))</f>
        <v/>
      </c>
      <c r="I48" s="190"/>
      <c r="J48" s="117"/>
      <c r="K48" s="83"/>
      <c r="L48" s="85"/>
      <c r="M48" s="121" t="str">
        <f t="shared" ref="M48:M65" si="17">IF(Q48="","",COUNTIF($Q$47:$Q$65,Q48))</f>
        <v/>
      </c>
      <c r="N48" s="12" t="s">
        <v>381</v>
      </c>
      <c r="O48" s="13" t="str">
        <f t="shared" si="11"/>
        <v/>
      </c>
      <c r="P48" s="40" t="str">
        <f t="shared" ref="P48:P65" si="18">IF(C48="","",128500000+B48)</f>
        <v/>
      </c>
      <c r="Q48" s="29" t="str">
        <f t="shared" si="12"/>
        <v/>
      </c>
      <c r="R48" s="30" t="str">
        <f t="shared" si="13"/>
        <v/>
      </c>
      <c r="S48" s="30" t="str">
        <f t="shared" si="14"/>
        <v/>
      </c>
      <c r="T48" s="21" t="str">
        <f t="shared" si="15"/>
        <v/>
      </c>
      <c r="U48" s="21" t="str">
        <f t="shared" ref="U48:U65" si="19">IF(P48="","",VALUE(MID(P48,2,6)))</f>
        <v/>
      </c>
      <c r="V48" s="21" t="str">
        <f t="shared" ref="V48:V65" si="20">IF(B48="","",VALUE(LEFT(B48,3)))</f>
        <v/>
      </c>
      <c r="W48" s="31" t="str">
        <f t="shared" si="16"/>
        <v/>
      </c>
    </row>
    <row r="49" spans="1:23" ht="18" customHeight="1">
      <c r="A49" s="94" t="s">
        <v>9</v>
      </c>
      <c r="B49" s="79"/>
      <c r="C49" s="79"/>
      <c r="D49" s="79"/>
      <c r="E49" s="79"/>
      <c r="F49" s="79"/>
      <c r="G49" s="79"/>
      <c r="H49" s="113" t="str">
        <f>IF(B49="","",IF(ISERROR(VLOOKUP(VALUE(LEFT(B49,3)),jh_code!$A$2:$B$351,2,FALSE))=TRUE,"該当番号なし",VLOOKUP(VALUE(LEFT(B49,3)),jh_code!$A$2:$B$351,2,FALSE)))</f>
        <v/>
      </c>
      <c r="I49" s="189"/>
      <c r="J49" s="144"/>
      <c r="K49" s="82"/>
      <c r="L49" s="84"/>
      <c r="M49" s="119" t="str">
        <f t="shared" si="17"/>
        <v/>
      </c>
      <c r="N49" s="12" t="s">
        <v>382</v>
      </c>
      <c r="O49" s="13" t="str">
        <f t="shared" si="11"/>
        <v/>
      </c>
      <c r="P49" s="40" t="str">
        <f t="shared" si="18"/>
        <v/>
      </c>
      <c r="Q49" s="29" t="str">
        <f t="shared" si="12"/>
        <v/>
      </c>
      <c r="R49" s="30" t="str">
        <f t="shared" si="13"/>
        <v/>
      </c>
      <c r="S49" s="30" t="str">
        <f t="shared" si="14"/>
        <v/>
      </c>
      <c r="T49" s="21" t="str">
        <f t="shared" si="15"/>
        <v/>
      </c>
      <c r="U49" s="21" t="str">
        <f t="shared" si="19"/>
        <v/>
      </c>
      <c r="V49" s="21" t="str">
        <f t="shared" si="20"/>
        <v/>
      </c>
      <c r="W49" s="31" t="str">
        <f t="shared" si="16"/>
        <v/>
      </c>
    </row>
    <row r="50" spans="1:23" ht="18" customHeight="1">
      <c r="A50" s="95" t="s">
        <v>9</v>
      </c>
      <c r="B50" s="80"/>
      <c r="C50" s="80"/>
      <c r="D50" s="80"/>
      <c r="E50" s="80"/>
      <c r="F50" s="80"/>
      <c r="G50" s="80"/>
      <c r="H50" s="114" t="str">
        <f>IF(B50="","",IF(ISERROR(VLOOKUP(VALUE(LEFT(B50,3)),jh_code!$A$2:$B$351,2,FALSE))=TRUE,"該当番号なし",VLOOKUP(VALUE(LEFT(B50,3)),jh_code!$A$2:$B$351,2,FALSE)))</f>
        <v/>
      </c>
      <c r="I50" s="190"/>
      <c r="J50" s="145"/>
      <c r="K50" s="83"/>
      <c r="L50" s="85"/>
      <c r="M50" s="121" t="str">
        <f t="shared" si="17"/>
        <v/>
      </c>
      <c r="N50" s="12" t="s">
        <v>382</v>
      </c>
      <c r="O50" s="13" t="str">
        <f t="shared" si="11"/>
        <v/>
      </c>
      <c r="P50" s="40" t="str">
        <f t="shared" si="18"/>
        <v/>
      </c>
      <c r="Q50" s="29" t="str">
        <f t="shared" si="12"/>
        <v/>
      </c>
      <c r="R50" s="30" t="str">
        <f t="shared" si="13"/>
        <v/>
      </c>
      <c r="S50" s="30" t="str">
        <f t="shared" si="14"/>
        <v/>
      </c>
      <c r="T50" s="21" t="str">
        <f t="shared" si="15"/>
        <v/>
      </c>
      <c r="U50" s="21" t="str">
        <f t="shared" si="19"/>
        <v/>
      </c>
      <c r="V50" s="21" t="str">
        <f t="shared" si="20"/>
        <v/>
      </c>
      <c r="W50" s="31" t="str">
        <f t="shared" si="16"/>
        <v/>
      </c>
    </row>
    <row r="51" spans="1:23" ht="18" customHeight="1">
      <c r="A51" s="94" t="s">
        <v>374</v>
      </c>
      <c r="B51" s="79"/>
      <c r="C51" s="79"/>
      <c r="D51" s="79"/>
      <c r="E51" s="79"/>
      <c r="F51" s="79"/>
      <c r="G51" s="79"/>
      <c r="H51" s="113" t="str">
        <f>IF(B51="","",IF(ISERROR(VLOOKUP(VALUE(LEFT(B51,3)),jh_code!$A$2:$B$351,2,FALSE))=TRUE,"該当番号なし",VLOOKUP(VALUE(LEFT(B51,3)),jh_code!$A$2:$B$351,2,FALSE)))</f>
        <v/>
      </c>
      <c r="I51" s="189"/>
      <c r="J51" s="82"/>
      <c r="K51" s="82"/>
      <c r="L51" s="84"/>
      <c r="M51" s="119" t="str">
        <f t="shared" si="17"/>
        <v/>
      </c>
      <c r="N51" s="12" t="s">
        <v>383</v>
      </c>
      <c r="O51" s="13" t="str">
        <f t="shared" si="11"/>
        <v/>
      </c>
      <c r="P51" s="40" t="str">
        <f t="shared" si="18"/>
        <v/>
      </c>
      <c r="Q51" s="29" t="str">
        <f t="shared" si="12"/>
        <v/>
      </c>
      <c r="R51" s="30" t="str">
        <f t="shared" si="13"/>
        <v/>
      </c>
      <c r="S51" s="30" t="str">
        <f t="shared" si="14"/>
        <v/>
      </c>
      <c r="T51" s="21" t="str">
        <f t="shared" si="15"/>
        <v/>
      </c>
      <c r="U51" s="21" t="str">
        <f t="shared" si="19"/>
        <v/>
      </c>
      <c r="V51" s="21" t="str">
        <f t="shared" si="20"/>
        <v/>
      </c>
      <c r="W51" s="31" t="str">
        <f t="shared" si="16"/>
        <v/>
      </c>
    </row>
    <row r="52" spans="1:23" ht="18" customHeight="1">
      <c r="A52" s="95" t="s">
        <v>374</v>
      </c>
      <c r="B52" s="80"/>
      <c r="C52" s="80"/>
      <c r="D52" s="80"/>
      <c r="E52" s="80"/>
      <c r="F52" s="80"/>
      <c r="G52" s="80"/>
      <c r="H52" s="114" t="str">
        <f>IF(B52="","",IF(ISERROR(VLOOKUP(VALUE(LEFT(B52,3)),jh_code!$A$2:$B$351,2,FALSE))=TRUE,"該当番号なし",VLOOKUP(VALUE(LEFT(B52,3)),jh_code!$A$2:$B$351,2,FALSE)))</f>
        <v/>
      </c>
      <c r="I52" s="190"/>
      <c r="J52" s="83"/>
      <c r="K52" s="83"/>
      <c r="L52" s="85"/>
      <c r="M52" s="121" t="str">
        <f t="shared" si="17"/>
        <v/>
      </c>
      <c r="N52" s="12" t="s">
        <v>383</v>
      </c>
      <c r="O52" s="13" t="str">
        <f t="shared" si="11"/>
        <v/>
      </c>
      <c r="P52" s="40" t="str">
        <f t="shared" si="18"/>
        <v/>
      </c>
      <c r="Q52" s="29" t="str">
        <f t="shared" si="12"/>
        <v/>
      </c>
      <c r="R52" s="30" t="str">
        <f t="shared" si="13"/>
        <v/>
      </c>
      <c r="S52" s="30" t="str">
        <f t="shared" si="14"/>
        <v/>
      </c>
      <c r="T52" s="21" t="str">
        <f t="shared" si="15"/>
        <v/>
      </c>
      <c r="U52" s="21" t="str">
        <f t="shared" si="19"/>
        <v/>
      </c>
      <c r="V52" s="21" t="str">
        <f t="shared" si="20"/>
        <v/>
      </c>
      <c r="W52" s="31" t="str">
        <f t="shared" si="16"/>
        <v/>
      </c>
    </row>
    <row r="53" spans="1:23" ht="18" customHeight="1">
      <c r="A53" s="94" t="s">
        <v>12</v>
      </c>
      <c r="B53" s="79"/>
      <c r="C53" s="79"/>
      <c r="D53" s="79"/>
      <c r="E53" s="79"/>
      <c r="F53" s="79"/>
      <c r="G53" s="79"/>
      <c r="H53" s="113" t="str">
        <f>IF(B53="","",IF(ISERROR(VLOOKUP(VALUE(LEFT(B53,3)),jh_code!$A$2:$B$351,2,FALSE))=TRUE,"該当番号なし",VLOOKUP(VALUE(LEFT(B53,3)),jh_code!$A$2:$B$351,2,FALSE)))</f>
        <v/>
      </c>
      <c r="I53" s="189"/>
      <c r="J53" s="116"/>
      <c r="K53" s="82"/>
      <c r="L53" s="84"/>
      <c r="M53" s="119" t="str">
        <f t="shared" si="17"/>
        <v/>
      </c>
      <c r="N53" s="12" t="s">
        <v>384</v>
      </c>
      <c r="O53" s="13" t="str">
        <f t="shared" si="11"/>
        <v/>
      </c>
      <c r="P53" s="40" t="str">
        <f t="shared" si="18"/>
        <v/>
      </c>
      <c r="Q53" s="29" t="str">
        <f t="shared" si="12"/>
        <v/>
      </c>
      <c r="R53" s="30" t="str">
        <f t="shared" si="13"/>
        <v/>
      </c>
      <c r="S53" s="30" t="str">
        <f t="shared" si="14"/>
        <v/>
      </c>
      <c r="T53" s="21" t="str">
        <f t="shared" si="15"/>
        <v/>
      </c>
      <c r="U53" s="21" t="str">
        <f t="shared" si="19"/>
        <v/>
      </c>
      <c r="V53" s="21" t="str">
        <f t="shared" si="20"/>
        <v/>
      </c>
      <c r="W53" s="31" t="str">
        <f t="shared" si="16"/>
        <v/>
      </c>
    </row>
    <row r="54" spans="1:23" ht="18" customHeight="1">
      <c r="A54" s="95" t="s">
        <v>12</v>
      </c>
      <c r="B54" s="80"/>
      <c r="C54" s="80"/>
      <c r="D54" s="80"/>
      <c r="E54" s="80"/>
      <c r="F54" s="80"/>
      <c r="G54" s="80"/>
      <c r="H54" s="114" t="str">
        <f>IF(B54="","",IF(ISERROR(VLOOKUP(VALUE(LEFT(B54,3)),jh_code!$A$2:$B$351,2,FALSE))=TRUE,"該当番号なし",VLOOKUP(VALUE(LEFT(B54,3)),jh_code!$A$2:$B$351,2,FALSE)))</f>
        <v/>
      </c>
      <c r="I54" s="190"/>
      <c r="J54" s="117"/>
      <c r="K54" s="83"/>
      <c r="L54" s="85"/>
      <c r="M54" s="121" t="str">
        <f t="shared" si="17"/>
        <v/>
      </c>
      <c r="N54" s="12" t="s">
        <v>384</v>
      </c>
      <c r="O54" s="13" t="str">
        <f t="shared" si="11"/>
        <v/>
      </c>
      <c r="P54" s="40" t="str">
        <f t="shared" si="18"/>
        <v/>
      </c>
      <c r="Q54" s="29" t="str">
        <f t="shared" si="12"/>
        <v/>
      </c>
      <c r="R54" s="30" t="str">
        <f t="shared" si="13"/>
        <v/>
      </c>
      <c r="S54" s="30" t="str">
        <f t="shared" si="14"/>
        <v/>
      </c>
      <c r="T54" s="21" t="str">
        <f t="shared" si="15"/>
        <v/>
      </c>
      <c r="U54" s="21" t="str">
        <f t="shared" si="19"/>
        <v/>
      </c>
      <c r="V54" s="21" t="str">
        <f t="shared" si="20"/>
        <v/>
      </c>
      <c r="W54" s="31" t="str">
        <f t="shared" si="16"/>
        <v/>
      </c>
    </row>
    <row r="55" spans="1:23" ht="18" customHeight="1">
      <c r="A55" s="94" t="s">
        <v>733</v>
      </c>
      <c r="B55" s="79"/>
      <c r="C55" s="79"/>
      <c r="D55" s="79"/>
      <c r="E55" s="79"/>
      <c r="F55" s="79"/>
      <c r="G55" s="79"/>
      <c r="H55" s="113" t="str">
        <f>IF(B55="","",IF(ISERROR(VLOOKUP(VALUE(LEFT(B55,3)),jh_code!$A$2:$B$351,2,FALSE))=TRUE,"該当番号なし",VLOOKUP(VALUE(LEFT(B55,3)),jh_code!$A$2:$B$351,2,FALSE)))</f>
        <v/>
      </c>
      <c r="I55" s="189"/>
      <c r="J55" s="116"/>
      <c r="K55" s="82"/>
      <c r="L55" s="84"/>
      <c r="M55" s="119" t="str">
        <f t="shared" si="17"/>
        <v/>
      </c>
      <c r="N55" s="12" t="s">
        <v>689</v>
      </c>
      <c r="O55" s="13" t="str">
        <f>IF(C55="","","0"&amp;RIGHT(FIXED(K55/100,2),2)&amp;RIGHT(FIXED(L55/100,2),2))</f>
        <v/>
      </c>
      <c r="P55" s="40" t="str">
        <f t="shared" si="18"/>
        <v/>
      </c>
      <c r="Q55" s="29" t="str">
        <f t="shared" si="12"/>
        <v/>
      </c>
      <c r="R55" s="30" t="str">
        <f t="shared" si="13"/>
        <v/>
      </c>
      <c r="S55" s="30" t="str">
        <f t="shared" si="14"/>
        <v/>
      </c>
      <c r="T55" s="21" t="str">
        <f t="shared" si="15"/>
        <v/>
      </c>
      <c r="U55" s="21" t="str">
        <f t="shared" si="19"/>
        <v/>
      </c>
      <c r="V55" s="21" t="str">
        <f t="shared" si="20"/>
        <v/>
      </c>
      <c r="W55" s="31" t="str">
        <f t="shared" si="16"/>
        <v/>
      </c>
    </row>
    <row r="56" spans="1:23" ht="18" customHeight="1">
      <c r="A56" s="94" t="s">
        <v>733</v>
      </c>
      <c r="B56" s="80"/>
      <c r="C56" s="80"/>
      <c r="D56" s="80"/>
      <c r="E56" s="80"/>
      <c r="F56" s="80"/>
      <c r="G56" s="80"/>
      <c r="H56" s="114" t="str">
        <f>IF(B56="","",IF(ISERROR(VLOOKUP(VALUE(LEFT(B56,3)),jh_code!$A$2:$B$351,2,FALSE))=TRUE,"該当番号なし",VLOOKUP(VALUE(LEFT(B56,3)),jh_code!$A$2:$B$351,2,FALSE)))</f>
        <v/>
      </c>
      <c r="I56" s="190"/>
      <c r="J56" s="117"/>
      <c r="K56" s="83"/>
      <c r="L56" s="85"/>
      <c r="M56" s="121" t="str">
        <f t="shared" si="17"/>
        <v/>
      </c>
      <c r="N56" s="12" t="s">
        <v>689</v>
      </c>
      <c r="O56" s="13" t="str">
        <f>IF(C56="","","0"&amp;RIGHT(FIXED(K56/100,2),2)&amp;RIGHT(FIXED(L56/100,2),2))</f>
        <v/>
      </c>
      <c r="P56" s="40" t="str">
        <f t="shared" si="18"/>
        <v/>
      </c>
      <c r="Q56" s="29" t="str">
        <f t="shared" si="12"/>
        <v/>
      </c>
      <c r="R56" s="30" t="str">
        <f t="shared" si="13"/>
        <v/>
      </c>
      <c r="S56" s="30" t="str">
        <f t="shared" si="14"/>
        <v/>
      </c>
      <c r="T56" s="21" t="str">
        <f t="shared" si="15"/>
        <v/>
      </c>
      <c r="U56" s="21" t="str">
        <f t="shared" si="19"/>
        <v/>
      </c>
      <c r="V56" s="21" t="str">
        <f t="shared" si="20"/>
        <v/>
      </c>
      <c r="W56" s="31" t="str">
        <f t="shared" si="16"/>
        <v/>
      </c>
    </row>
    <row r="57" spans="1:23" ht="18" customHeight="1">
      <c r="A57" s="94" t="s">
        <v>14</v>
      </c>
      <c r="B57" s="79"/>
      <c r="C57" s="79"/>
      <c r="D57" s="79"/>
      <c r="E57" s="79"/>
      <c r="F57" s="79"/>
      <c r="G57" s="79"/>
      <c r="H57" s="113" t="str">
        <f>IF(B57="","",IF(ISERROR(VLOOKUP(VALUE(LEFT(B57,3)),jh_code!$A$2:$B$351,2,FALSE))=TRUE,"該当番号なし",VLOOKUP(VALUE(LEFT(B57,3)),jh_code!$A$2:$B$351,2,FALSE)))</f>
        <v/>
      </c>
      <c r="I57" s="189"/>
      <c r="J57" s="116"/>
      <c r="K57" s="82"/>
      <c r="L57" s="84"/>
      <c r="M57" s="119" t="str">
        <f t="shared" si="17"/>
        <v/>
      </c>
      <c r="N57" s="12" t="s">
        <v>386</v>
      </c>
      <c r="O57" s="13" t="str">
        <f>IF(C57="","","0"&amp;RIGHT(FIXED(K57/100,2),2)&amp;RIGHT(FIXED(L57/100,2),2))</f>
        <v/>
      </c>
      <c r="P57" s="40" t="str">
        <f t="shared" si="18"/>
        <v/>
      </c>
      <c r="Q57" s="29" t="str">
        <f t="shared" si="12"/>
        <v/>
      </c>
      <c r="R57" s="30" t="str">
        <f t="shared" si="13"/>
        <v/>
      </c>
      <c r="S57" s="30" t="str">
        <f t="shared" si="14"/>
        <v/>
      </c>
      <c r="T57" s="21" t="str">
        <f t="shared" si="15"/>
        <v/>
      </c>
      <c r="U57" s="21" t="str">
        <f t="shared" si="19"/>
        <v/>
      </c>
      <c r="V57" s="21" t="str">
        <f t="shared" si="20"/>
        <v/>
      </c>
      <c r="W57" s="31" t="str">
        <f t="shared" si="16"/>
        <v/>
      </c>
    </row>
    <row r="58" spans="1:23" ht="18" customHeight="1">
      <c r="A58" s="95" t="s">
        <v>14</v>
      </c>
      <c r="B58" s="80"/>
      <c r="C58" s="80"/>
      <c r="D58" s="80"/>
      <c r="E58" s="80"/>
      <c r="F58" s="80"/>
      <c r="G58" s="80"/>
      <c r="H58" s="114" t="str">
        <f>IF(B58="","",IF(ISERROR(VLOOKUP(VALUE(LEFT(B58,3)),jh_code!$A$2:$B$351,2,FALSE))=TRUE,"該当番号なし",VLOOKUP(VALUE(LEFT(B58,3)),jh_code!$A$2:$B$351,2,FALSE)))</f>
        <v/>
      </c>
      <c r="I58" s="190"/>
      <c r="J58" s="117"/>
      <c r="K58" s="83"/>
      <c r="L58" s="85"/>
      <c r="M58" s="121" t="str">
        <f t="shared" si="17"/>
        <v/>
      </c>
      <c r="N58" s="12" t="s">
        <v>386</v>
      </c>
      <c r="O58" s="13" t="str">
        <f>IF(C58="","","0"&amp;RIGHT(FIXED(K58/100,2),2)&amp;RIGHT(FIXED(L58/100,2),2))</f>
        <v/>
      </c>
      <c r="P58" s="40" t="str">
        <f t="shared" si="18"/>
        <v/>
      </c>
      <c r="Q58" s="29" t="str">
        <f t="shared" si="12"/>
        <v/>
      </c>
      <c r="R58" s="30" t="str">
        <f t="shared" si="13"/>
        <v/>
      </c>
      <c r="S58" s="30" t="str">
        <f t="shared" si="14"/>
        <v/>
      </c>
      <c r="T58" s="21" t="str">
        <f t="shared" si="15"/>
        <v/>
      </c>
      <c r="U58" s="21" t="str">
        <f t="shared" si="19"/>
        <v/>
      </c>
      <c r="V58" s="21" t="str">
        <f t="shared" si="20"/>
        <v/>
      </c>
      <c r="W58" s="31" t="str">
        <f t="shared" si="16"/>
        <v/>
      </c>
    </row>
    <row r="59" spans="1:23" ht="18" hidden="1" customHeight="1">
      <c r="A59" s="94"/>
      <c r="B59" s="14"/>
      <c r="C59" s="14"/>
      <c r="D59" s="14"/>
      <c r="E59" s="14"/>
      <c r="F59" s="14"/>
      <c r="G59" s="14"/>
      <c r="H59" s="113" t="str">
        <f>IF(B59="","",IF(ISERROR(VLOOKUP(VALUE(LEFT(B59,3)),jh_code!$A$2:$B$351,2,FALSE))=TRUE,"該当番号なし",VLOOKUP(VALUE(LEFT(B59,3)),jh_code!$A$2:$B$351,2,FALSE)))</f>
        <v/>
      </c>
      <c r="I59" s="189"/>
      <c r="J59" s="116"/>
      <c r="K59" s="131"/>
      <c r="L59" s="132"/>
      <c r="M59" s="119" t="str">
        <f>IF(Q59="","",COUNTIF($Q$47:$Q$65,Q59))</f>
        <v/>
      </c>
      <c r="N59" s="12" t="s">
        <v>690</v>
      </c>
      <c r="O59" s="13" t="str">
        <f>IF(C59="","","0"&amp;RIGHT(FIXED(J59/100,2),2)&amp;RIGHT(FIXED(K59/100,2),2)&amp;IF(LENB(L59)=1,RIGHT(FIXED(L59/10,1),1),RIGHT(FIXED(L59/100,2),2)))</f>
        <v/>
      </c>
      <c r="P59" s="40" t="str">
        <f>IF(C59="","",128500000+B59)</f>
        <v/>
      </c>
      <c r="Q59" s="29" t="str">
        <f t="shared" si="12"/>
        <v/>
      </c>
      <c r="R59" s="30" t="str">
        <f>IF(AND(E59="",F59=""),"",E59&amp;" "&amp;F59)</f>
        <v/>
      </c>
      <c r="S59" s="30" t="str">
        <f>IF(C59="","",1)</f>
        <v/>
      </c>
      <c r="T59" s="21" t="str">
        <f>IF(C59="","",$C$8)</f>
        <v/>
      </c>
      <c r="U59" s="21" t="str">
        <f>IF(P59="","",VALUE(MID(P59,2,6)))</f>
        <v/>
      </c>
      <c r="V59" s="21" t="str">
        <f>IF(B59="","",VALUE(LEFT(B59,3)))</f>
        <v/>
      </c>
      <c r="W59" s="31" t="str">
        <f>IF(O59="","",N59&amp;" "&amp;O59)</f>
        <v/>
      </c>
    </row>
    <row r="60" spans="1:23" ht="18" hidden="1" customHeight="1">
      <c r="A60" s="95"/>
      <c r="B60" s="133"/>
      <c r="C60" s="133"/>
      <c r="D60" s="133"/>
      <c r="E60" s="133"/>
      <c r="F60" s="133"/>
      <c r="G60" s="133"/>
      <c r="H60" s="114" t="str">
        <f>IF(B60="","",IF(ISERROR(VLOOKUP(VALUE(LEFT(B60,3)),jh_code!$A$2:$B$351,2,FALSE))=TRUE,"該当番号なし",VLOOKUP(VALUE(LEFT(B60,3)),jh_code!$A$2:$B$351,2,FALSE)))</f>
        <v/>
      </c>
      <c r="I60" s="190"/>
      <c r="J60" s="117"/>
      <c r="K60" s="134"/>
      <c r="L60" s="135"/>
      <c r="M60" s="121" t="str">
        <f>IF(Q60="","",COUNTIF($Q$47:$Q$65,Q60))</f>
        <v/>
      </c>
      <c r="N60" s="12" t="s">
        <v>690</v>
      </c>
      <c r="O60" s="13" t="str">
        <f>IF(C60="","","0"&amp;RIGHT(FIXED(J60/100,2),2)&amp;RIGHT(FIXED(K60/100,2),2)&amp;IF(LENB(L60)=1,RIGHT(FIXED(L60/10,1),1),RIGHT(FIXED(L60/100,2),2)))</f>
        <v/>
      </c>
      <c r="P60" s="40" t="str">
        <f>IF(C60="","",128500000+B60)</f>
        <v/>
      </c>
      <c r="Q60" s="29" t="str">
        <f t="shared" si="12"/>
        <v/>
      </c>
      <c r="R60" s="30" t="str">
        <f>IF(AND(E60="",F60=""),"",E60&amp;" "&amp;F60)</f>
        <v/>
      </c>
      <c r="S60" s="30" t="str">
        <f>IF(C60="","",1)</f>
        <v/>
      </c>
      <c r="T60" s="21" t="str">
        <f>IF(C60="","",$C$8)</f>
        <v/>
      </c>
      <c r="U60" s="21" t="str">
        <f>IF(P60="","",VALUE(MID(P60,2,6)))</f>
        <v/>
      </c>
      <c r="V60" s="21" t="str">
        <f>IF(B60="","",VALUE(LEFT(B60,3)))</f>
        <v/>
      </c>
      <c r="W60" s="31" t="str">
        <f>IF(O60="","",N60&amp;" "&amp;O60)</f>
        <v/>
      </c>
    </row>
    <row r="61" spans="1:23" ht="18" hidden="1" customHeight="1">
      <c r="A61" s="94"/>
      <c r="B61" s="14"/>
      <c r="C61" s="14"/>
      <c r="D61" s="14"/>
      <c r="E61" s="14"/>
      <c r="F61" s="14"/>
      <c r="G61" s="14"/>
      <c r="H61" s="113" t="str">
        <f>IF(B61="","",IF(ISERROR(VLOOKUP(VALUE(LEFT(B61,3)),jh_code!$A$2:$B$351,2,FALSE))=TRUE,"該当番号なし",VLOOKUP(VALUE(LEFT(B61,3)),jh_code!$A$2:$B$351,2,FALSE)))</f>
        <v/>
      </c>
      <c r="I61" s="189"/>
      <c r="J61" s="116"/>
      <c r="K61" s="131"/>
      <c r="L61" s="132"/>
      <c r="M61" s="119" t="str">
        <f>IF(Q61="","",COUNTIF($Q$47:$Q$65,Q61))</f>
        <v/>
      </c>
      <c r="N61" s="12" t="s">
        <v>690</v>
      </c>
      <c r="O61" s="13" t="str">
        <f>IF(C61="","","0"&amp;RIGHT(FIXED(J61/100,2),2)&amp;RIGHT(FIXED(K61/100,2),2)&amp;IF(LENB(L61)=1,RIGHT(FIXED(L61/10,1),1),RIGHT(FIXED(L61/100,2),2)))</f>
        <v/>
      </c>
      <c r="P61" s="40" t="str">
        <f>IF(C61="","",128500000+B61)</f>
        <v/>
      </c>
      <c r="Q61" s="29" t="str">
        <f t="shared" si="12"/>
        <v/>
      </c>
      <c r="R61" s="30" t="str">
        <f>IF(AND(E61="",F61=""),"",E61&amp;" "&amp;F61)</f>
        <v/>
      </c>
      <c r="S61" s="30" t="str">
        <f>IF(C61="","",1)</f>
        <v/>
      </c>
      <c r="T61" s="21" t="str">
        <f>IF(C61="","",$C$8)</f>
        <v/>
      </c>
      <c r="U61" s="21" t="str">
        <f>IF(P61="","",VALUE(MID(P61,2,6)))</f>
        <v/>
      </c>
      <c r="V61" s="21" t="str">
        <f>IF(B61="","",VALUE(LEFT(B61,3)))</f>
        <v/>
      </c>
      <c r="W61" s="31" t="str">
        <f>IF(O61="","",N61&amp;" "&amp;O61)</f>
        <v/>
      </c>
    </row>
    <row r="62" spans="1:23" ht="18" hidden="1" customHeight="1">
      <c r="A62" s="95"/>
      <c r="B62" s="133"/>
      <c r="C62" s="133"/>
      <c r="D62" s="133"/>
      <c r="E62" s="133"/>
      <c r="F62" s="133"/>
      <c r="G62" s="133"/>
      <c r="H62" s="114" t="str">
        <f>IF(B62="","",IF(ISERROR(VLOOKUP(VALUE(LEFT(B62,3)),jh_code!$A$2:$B$351,2,FALSE))=TRUE,"該当番号なし",VLOOKUP(VALUE(LEFT(B62,3)),jh_code!$A$2:$B$351,2,FALSE)))</f>
        <v/>
      </c>
      <c r="I62" s="190"/>
      <c r="J62" s="117"/>
      <c r="K62" s="134"/>
      <c r="L62" s="135"/>
      <c r="M62" s="121" t="str">
        <f>IF(Q62="","",COUNTIF($Q$47:$Q$65,Q62))</f>
        <v/>
      </c>
      <c r="N62" s="12" t="s">
        <v>690</v>
      </c>
      <c r="O62" s="13" t="str">
        <f>IF(C62="","","0"&amp;RIGHT(FIXED(J62/100,2),2)&amp;RIGHT(FIXED(K62/100,2),2)&amp;IF(LENB(L62)=1,RIGHT(FIXED(L62/10,1),1),RIGHT(FIXED(L62/100,2),2)))</f>
        <v/>
      </c>
      <c r="P62" s="40" t="str">
        <f>IF(C62="","",128500000+B62)</f>
        <v/>
      </c>
      <c r="Q62" s="29" t="str">
        <f t="shared" si="12"/>
        <v/>
      </c>
      <c r="R62" s="30" t="str">
        <f>IF(AND(E62="",F62=""),"",E62&amp;" "&amp;F62)</f>
        <v/>
      </c>
      <c r="S62" s="30" t="str">
        <f>IF(C62="","",1)</f>
        <v/>
      </c>
      <c r="T62" s="21" t="str">
        <f>IF(C62="","",$C$8)</f>
        <v/>
      </c>
      <c r="U62" s="21" t="str">
        <f>IF(P62="","",VALUE(MID(P62,2,6)))</f>
        <v/>
      </c>
      <c r="V62" s="21" t="str">
        <f>IF(B62="","",VALUE(LEFT(B62,3)))</f>
        <v/>
      </c>
      <c r="W62" s="31" t="str">
        <f>IF(O62="","",N62&amp;" "&amp;O62)</f>
        <v/>
      </c>
    </row>
    <row r="63" spans="1:23" ht="18" customHeight="1">
      <c r="A63" s="94" t="s">
        <v>369</v>
      </c>
      <c r="B63" s="79"/>
      <c r="C63" s="79"/>
      <c r="D63" s="79"/>
      <c r="E63" s="79"/>
      <c r="F63" s="79"/>
      <c r="G63" s="79"/>
      <c r="H63" s="113" t="str">
        <f>IF(B63="","",IF(ISERROR(VLOOKUP(VALUE(LEFT(B63,3)),jh_code!$A$2:$B$351,2,FALSE))=TRUE,"該当番号なし",VLOOKUP(VALUE(LEFT(B63,3)),jh_code!$A$2:$B$351,2,FALSE)))</f>
        <v/>
      </c>
      <c r="I63" s="189"/>
      <c r="J63" s="116"/>
      <c r="K63" s="116"/>
      <c r="L63" s="119"/>
      <c r="M63" s="119" t="str">
        <f t="shared" si="17"/>
        <v/>
      </c>
      <c r="N63" s="12"/>
      <c r="O63" s="13"/>
      <c r="P63" s="40" t="str">
        <f t="shared" si="18"/>
        <v/>
      </c>
      <c r="Q63" s="29" t="str">
        <f t="shared" si="12"/>
        <v/>
      </c>
      <c r="R63" s="30" t="str">
        <f t="shared" si="13"/>
        <v/>
      </c>
      <c r="S63" s="30" t="str">
        <f t="shared" si="14"/>
        <v/>
      </c>
      <c r="T63" s="21" t="str">
        <f t="shared" si="15"/>
        <v/>
      </c>
      <c r="U63" s="21" t="str">
        <f t="shared" si="19"/>
        <v/>
      </c>
      <c r="V63" s="21" t="str">
        <f t="shared" si="20"/>
        <v/>
      </c>
      <c r="W63" s="31"/>
    </row>
    <row r="64" spans="1:23" ht="18" customHeight="1">
      <c r="A64" s="98" t="s">
        <v>369</v>
      </c>
      <c r="B64" s="81"/>
      <c r="C64" s="81"/>
      <c r="D64" s="81"/>
      <c r="E64" s="81"/>
      <c r="F64" s="81"/>
      <c r="G64" s="81"/>
      <c r="H64" s="115" t="str">
        <f>IF(B64="","",IF(ISERROR(VLOOKUP(VALUE(LEFT(B64,3)),jh_code!$A$2:$B$351,2,FALSE))=TRUE,"該当番号なし",VLOOKUP(VALUE(LEFT(B64,3)),jh_code!$A$2:$B$351,2,FALSE)))</f>
        <v/>
      </c>
      <c r="I64" s="191"/>
      <c r="J64" s="118"/>
      <c r="K64" s="118"/>
      <c r="L64" s="120"/>
      <c r="M64" s="120" t="str">
        <f t="shared" si="17"/>
        <v/>
      </c>
      <c r="N64" s="12"/>
      <c r="O64" s="13"/>
      <c r="P64" s="40" t="str">
        <f t="shared" si="18"/>
        <v/>
      </c>
      <c r="Q64" s="29" t="str">
        <f t="shared" si="12"/>
        <v/>
      </c>
      <c r="R64" s="30" t="str">
        <f t="shared" si="13"/>
        <v/>
      </c>
      <c r="S64" s="30" t="str">
        <f t="shared" si="14"/>
        <v/>
      </c>
      <c r="T64" s="21" t="str">
        <f t="shared" si="15"/>
        <v/>
      </c>
      <c r="U64" s="21" t="str">
        <f t="shared" si="19"/>
        <v/>
      </c>
      <c r="V64" s="21" t="str">
        <f t="shared" si="20"/>
        <v/>
      </c>
      <c r="W64" s="31"/>
    </row>
    <row r="65" spans="1:23" ht="18" customHeight="1">
      <c r="A65" s="95" t="s">
        <v>369</v>
      </c>
      <c r="B65" s="80"/>
      <c r="C65" s="80"/>
      <c r="D65" s="80"/>
      <c r="E65" s="80"/>
      <c r="F65" s="80"/>
      <c r="G65" s="80"/>
      <c r="H65" s="114" t="str">
        <f>IF(B65="","",IF(ISERROR(VLOOKUP(VALUE(LEFT(B65,3)),jh_code!$A$2:$B$351,2,FALSE))=TRUE,"該当番号なし",VLOOKUP(VALUE(LEFT(B65,3)),jh_code!$A$2:$B$351,2,FALSE)))</f>
        <v/>
      </c>
      <c r="I65" s="190"/>
      <c r="J65" s="117"/>
      <c r="K65" s="117"/>
      <c r="L65" s="121"/>
      <c r="M65" s="121" t="str">
        <f t="shared" si="17"/>
        <v/>
      </c>
      <c r="N65" s="12"/>
      <c r="O65" s="13"/>
      <c r="P65" s="41" t="str">
        <f t="shared" si="18"/>
        <v/>
      </c>
      <c r="Q65" s="32" t="str">
        <f t="shared" si="12"/>
        <v/>
      </c>
      <c r="R65" s="33" t="str">
        <f t="shared" si="13"/>
        <v/>
      </c>
      <c r="S65" s="33" t="str">
        <f t="shared" si="14"/>
        <v/>
      </c>
      <c r="T65" s="20" t="str">
        <f t="shared" si="15"/>
        <v/>
      </c>
      <c r="U65" s="20" t="str">
        <f t="shared" si="19"/>
        <v/>
      </c>
      <c r="V65" s="20" t="str">
        <f t="shared" si="20"/>
        <v/>
      </c>
      <c r="W65" s="34"/>
    </row>
    <row r="66" spans="1:23" hidden="1">
      <c r="P66" s="2" t="s">
        <v>642</v>
      </c>
    </row>
    <row r="67" spans="1:23" hidden="1">
      <c r="P67" s="42" t="s">
        <v>594</v>
      </c>
      <c r="Q67" s="43" t="s">
        <v>595</v>
      </c>
      <c r="R67" s="43" t="s">
        <v>596</v>
      </c>
      <c r="S67" s="43" t="s">
        <v>597</v>
      </c>
      <c r="T67" s="43" t="s">
        <v>598</v>
      </c>
      <c r="U67" s="44"/>
    </row>
    <row r="68" spans="1:23" hidden="1">
      <c r="P68" s="45" t="e">
        <f>C8*10000+1</f>
        <v>#VALUE!</v>
      </c>
      <c r="Q68" s="46"/>
      <c r="R68" s="46" t="e">
        <f>VLOOKUP(C8,g_code!$B$2:$D$46,2,FALSE)</f>
        <v>#N/A</v>
      </c>
      <c r="S68" s="46" t="e">
        <f>VLOOKUP(C8,g_code!$B$2:$D$46,3,FALSE)</f>
        <v>#N/A</v>
      </c>
      <c r="T68" s="46" t="str">
        <f>O41</f>
        <v>04500</v>
      </c>
      <c r="U68" s="47"/>
    </row>
    <row r="69" spans="1:23" hidden="1">
      <c r="A69" s="5" t="s">
        <v>26</v>
      </c>
      <c r="H69" s="2" t="s">
        <v>720</v>
      </c>
      <c r="P69" s="45" t="str">
        <f>P41</f>
        <v/>
      </c>
      <c r="Q69" s="46"/>
      <c r="R69" s="46"/>
      <c r="S69" s="46"/>
      <c r="T69" s="46"/>
      <c r="U69" s="47"/>
    </row>
    <row r="70" spans="1:23" hidden="1">
      <c r="A70" s="5" t="s">
        <v>27</v>
      </c>
      <c r="H70" s="2" t="s">
        <v>412</v>
      </c>
      <c r="I70" s="2">
        <v>101</v>
      </c>
      <c r="J70" s="2">
        <v>4101</v>
      </c>
      <c r="P70" s="45" t="str">
        <f>P42</f>
        <v/>
      </c>
      <c r="Q70" s="46"/>
      <c r="R70" s="46"/>
      <c r="S70" s="46"/>
      <c r="T70" s="46"/>
      <c r="U70" s="47"/>
    </row>
    <row r="71" spans="1:23" hidden="1">
      <c r="A71" s="5" t="s">
        <v>66</v>
      </c>
      <c r="H71" s="2" t="s">
        <v>413</v>
      </c>
      <c r="I71" s="2">
        <v>102</v>
      </c>
      <c r="J71" s="2">
        <v>4102</v>
      </c>
      <c r="P71" s="45" t="str">
        <f>P43</f>
        <v/>
      </c>
      <c r="Q71" s="46"/>
      <c r="R71" s="46"/>
      <c r="S71" s="46"/>
      <c r="T71" s="46"/>
      <c r="U71" s="47"/>
    </row>
    <row r="72" spans="1:23" hidden="1">
      <c r="A72" s="5" t="s">
        <v>28</v>
      </c>
      <c r="H72" s="2" t="s">
        <v>688</v>
      </c>
      <c r="I72" s="2">
        <v>103</v>
      </c>
      <c r="J72" s="2">
        <v>4103</v>
      </c>
      <c r="P72" s="45" t="str">
        <f>P63</f>
        <v/>
      </c>
      <c r="Q72" s="46"/>
      <c r="R72" s="46"/>
      <c r="S72" s="46"/>
      <c r="T72" s="46"/>
      <c r="U72" s="47"/>
    </row>
    <row r="73" spans="1:23" hidden="1">
      <c r="A73" s="5" t="s">
        <v>29</v>
      </c>
      <c r="H73" s="2" t="s">
        <v>414</v>
      </c>
      <c r="I73" s="2">
        <v>104</v>
      </c>
      <c r="J73" s="2">
        <v>4104</v>
      </c>
      <c r="P73" s="45" t="str">
        <f>P64</f>
        <v/>
      </c>
      <c r="Q73" s="46"/>
      <c r="R73" s="46"/>
      <c r="S73" s="46"/>
      <c r="T73" s="46"/>
      <c r="U73" s="47"/>
    </row>
    <row r="74" spans="1:23" hidden="1">
      <c r="A74" s="5" t="s">
        <v>30</v>
      </c>
      <c r="H74" s="2" t="s">
        <v>415</v>
      </c>
      <c r="I74" s="2">
        <v>105</v>
      </c>
      <c r="J74" s="2">
        <v>4105</v>
      </c>
      <c r="P74" s="48" t="str">
        <f>P65</f>
        <v/>
      </c>
      <c r="Q74" s="49"/>
      <c r="R74" s="49"/>
      <c r="S74" s="49"/>
      <c r="T74" s="49"/>
      <c r="U74" s="50"/>
    </row>
    <row r="75" spans="1:23" hidden="1">
      <c r="A75" s="5" t="s">
        <v>31</v>
      </c>
      <c r="H75" s="2" t="s">
        <v>416</v>
      </c>
      <c r="I75" s="2">
        <v>106</v>
      </c>
      <c r="J75" s="2">
        <v>4106</v>
      </c>
    </row>
    <row r="76" spans="1:23" hidden="1">
      <c r="A76" s="5" t="s">
        <v>32</v>
      </c>
      <c r="H76" s="2" t="s">
        <v>417</v>
      </c>
      <c r="I76" s="2">
        <v>107</v>
      </c>
      <c r="J76" s="2">
        <v>4107</v>
      </c>
    </row>
    <row r="77" spans="1:23" hidden="1">
      <c r="A77" s="5" t="s">
        <v>33</v>
      </c>
      <c r="H77" s="2" t="s">
        <v>418</v>
      </c>
      <c r="I77" s="2">
        <v>109</v>
      </c>
      <c r="J77" s="2">
        <v>4109</v>
      </c>
    </row>
    <row r="78" spans="1:23" hidden="1">
      <c r="A78" s="5" t="s">
        <v>34</v>
      </c>
      <c r="H78" s="2" t="s">
        <v>721</v>
      </c>
      <c r="I78" s="2">
        <v>110</v>
      </c>
      <c r="J78" s="2">
        <v>4110</v>
      </c>
    </row>
    <row r="79" spans="1:23" hidden="1">
      <c r="A79" s="5" t="s">
        <v>35</v>
      </c>
      <c r="H79" s="2" t="s">
        <v>796</v>
      </c>
      <c r="I79" s="2">
        <v>112</v>
      </c>
      <c r="J79" s="2">
        <v>4112</v>
      </c>
    </row>
    <row r="80" spans="1:23" hidden="1">
      <c r="A80" s="5" t="s">
        <v>36</v>
      </c>
      <c r="H80" s="2" t="s">
        <v>420</v>
      </c>
      <c r="I80" s="2">
        <v>113</v>
      </c>
      <c r="J80" s="2">
        <v>4113</v>
      </c>
    </row>
    <row r="81" spans="1:10" hidden="1">
      <c r="A81" s="5" t="s">
        <v>67</v>
      </c>
      <c r="H81" s="2" t="s">
        <v>421</v>
      </c>
      <c r="I81" s="2">
        <v>114</v>
      </c>
      <c r="J81" s="2">
        <v>4114</v>
      </c>
    </row>
    <row r="82" spans="1:10" hidden="1">
      <c r="A82" s="5" t="s">
        <v>37</v>
      </c>
      <c r="H82" s="2" t="s">
        <v>422</v>
      </c>
      <c r="I82" s="2">
        <v>115</v>
      </c>
      <c r="J82" s="2">
        <v>4115</v>
      </c>
    </row>
    <row r="83" spans="1:10" hidden="1">
      <c r="A83" s="5" t="s">
        <v>38</v>
      </c>
      <c r="H83" s="2" t="s">
        <v>423</v>
      </c>
      <c r="I83" s="2">
        <v>116</v>
      </c>
      <c r="J83" s="2">
        <v>4116</v>
      </c>
    </row>
    <row r="84" spans="1:10" hidden="1">
      <c r="A84" s="5" t="s">
        <v>39</v>
      </c>
      <c r="H84" s="2" t="s">
        <v>424</v>
      </c>
      <c r="I84" s="2">
        <v>117</v>
      </c>
      <c r="J84" s="2">
        <v>4117</v>
      </c>
    </row>
    <row r="85" spans="1:10" hidden="1">
      <c r="A85" s="5" t="s">
        <v>670</v>
      </c>
      <c r="H85" s="2" t="s">
        <v>794</v>
      </c>
      <c r="I85" s="2">
        <v>118</v>
      </c>
      <c r="J85" s="2">
        <v>4118</v>
      </c>
    </row>
    <row r="86" spans="1:10" hidden="1">
      <c r="A86" s="5" t="s">
        <v>40</v>
      </c>
      <c r="H86" s="2" t="s">
        <v>425</v>
      </c>
      <c r="I86" s="2">
        <v>119</v>
      </c>
      <c r="J86" s="2">
        <v>4119</v>
      </c>
    </row>
    <row r="87" spans="1:10" hidden="1">
      <c r="A87" s="5" t="s">
        <v>41</v>
      </c>
      <c r="H87" s="2" t="s">
        <v>426</v>
      </c>
      <c r="I87" s="2">
        <v>120</v>
      </c>
      <c r="J87" s="2">
        <v>4120</v>
      </c>
    </row>
    <row r="88" spans="1:10" hidden="1">
      <c r="A88" s="5" t="s">
        <v>42</v>
      </c>
      <c r="H88" s="2" t="s">
        <v>427</v>
      </c>
      <c r="I88" s="2">
        <v>121</v>
      </c>
      <c r="J88" s="2">
        <v>4121</v>
      </c>
    </row>
    <row r="89" spans="1:10" hidden="1">
      <c r="A89" s="5" t="s">
        <v>68</v>
      </c>
      <c r="H89" s="2" t="s">
        <v>428</v>
      </c>
      <c r="I89" s="2">
        <v>122</v>
      </c>
      <c r="J89" s="2">
        <v>4122</v>
      </c>
    </row>
    <row r="90" spans="1:10" hidden="1">
      <c r="A90" s="5" t="s">
        <v>43</v>
      </c>
      <c r="H90" s="2" t="s">
        <v>795</v>
      </c>
      <c r="I90" s="2">
        <v>123</v>
      </c>
      <c r="J90" s="2">
        <v>4123</v>
      </c>
    </row>
    <row r="91" spans="1:10" hidden="1">
      <c r="A91" s="5" t="s">
        <v>44</v>
      </c>
      <c r="H91" s="2" t="s">
        <v>429</v>
      </c>
      <c r="I91" s="2">
        <v>124</v>
      </c>
      <c r="J91" s="2">
        <v>4124</v>
      </c>
    </row>
    <row r="92" spans="1:10" hidden="1">
      <c r="A92" s="5" t="s">
        <v>45</v>
      </c>
      <c r="H92" s="2" t="s">
        <v>430</v>
      </c>
      <c r="I92" s="2">
        <v>125</v>
      </c>
      <c r="J92" s="2">
        <v>4125</v>
      </c>
    </row>
    <row r="93" spans="1:10" hidden="1">
      <c r="A93" s="5" t="s">
        <v>46</v>
      </c>
      <c r="H93" s="2" t="s">
        <v>431</v>
      </c>
      <c r="I93" s="2">
        <v>126</v>
      </c>
      <c r="J93" s="2">
        <v>4126</v>
      </c>
    </row>
    <row r="94" spans="1:10" hidden="1">
      <c r="A94" s="5" t="s">
        <v>47</v>
      </c>
      <c r="H94" s="2" t="s">
        <v>432</v>
      </c>
      <c r="I94" s="2">
        <v>127</v>
      </c>
      <c r="J94" s="2">
        <v>4127</v>
      </c>
    </row>
    <row r="95" spans="1:10" hidden="1">
      <c r="A95" s="5" t="s">
        <v>48</v>
      </c>
      <c r="H95" s="2" t="s">
        <v>433</v>
      </c>
      <c r="I95" s="2">
        <v>128</v>
      </c>
      <c r="J95" s="2">
        <v>4128</v>
      </c>
    </row>
    <row r="96" spans="1:10" ht="26.4" hidden="1">
      <c r="A96" s="5" t="s">
        <v>736</v>
      </c>
      <c r="H96" s="2" t="s">
        <v>435</v>
      </c>
      <c r="I96" s="2">
        <v>130</v>
      </c>
      <c r="J96" s="2">
        <v>4130</v>
      </c>
    </row>
    <row r="97" spans="1:10" hidden="1">
      <c r="A97" s="5" t="s">
        <v>49</v>
      </c>
      <c r="H97" s="2" t="s">
        <v>436</v>
      </c>
      <c r="I97" s="2">
        <v>131</v>
      </c>
      <c r="J97" s="2">
        <v>4131</v>
      </c>
    </row>
    <row r="98" spans="1:10" hidden="1">
      <c r="A98" s="5" t="s">
        <v>50</v>
      </c>
      <c r="H98" s="2" t="s">
        <v>437</v>
      </c>
      <c r="I98" s="2">
        <v>132</v>
      </c>
      <c r="J98" s="2">
        <v>4132</v>
      </c>
    </row>
    <row r="99" spans="1:10" hidden="1">
      <c r="A99" s="5" t="s">
        <v>69</v>
      </c>
      <c r="H99" s="2" t="s">
        <v>438</v>
      </c>
      <c r="I99" s="2">
        <v>133</v>
      </c>
      <c r="J99" s="2">
        <v>4133</v>
      </c>
    </row>
    <row r="100" spans="1:10" hidden="1">
      <c r="A100" s="5" t="s">
        <v>51</v>
      </c>
      <c r="H100" s="2" t="s">
        <v>439</v>
      </c>
      <c r="I100" s="2">
        <v>134</v>
      </c>
      <c r="J100" s="2">
        <v>4134</v>
      </c>
    </row>
    <row r="101" spans="1:10" hidden="1">
      <c r="A101" s="5" t="s">
        <v>52</v>
      </c>
      <c r="H101" s="2" t="s">
        <v>440</v>
      </c>
      <c r="I101" s="2">
        <v>135</v>
      </c>
      <c r="J101" s="2">
        <v>4135</v>
      </c>
    </row>
    <row r="102" spans="1:10" hidden="1">
      <c r="A102" s="5" t="s">
        <v>53</v>
      </c>
      <c r="H102" s="2" t="s">
        <v>441</v>
      </c>
      <c r="I102" s="2">
        <v>136</v>
      </c>
      <c r="J102" s="2">
        <v>4136</v>
      </c>
    </row>
    <row r="103" spans="1:10" hidden="1">
      <c r="A103" s="5" t="s">
        <v>54</v>
      </c>
      <c r="H103" s="2" t="s">
        <v>442</v>
      </c>
      <c r="I103" s="2">
        <v>137</v>
      </c>
      <c r="J103" s="2">
        <v>4137</v>
      </c>
    </row>
    <row r="104" spans="1:10" ht="26.4" hidden="1">
      <c r="A104" s="5" t="s">
        <v>55</v>
      </c>
      <c r="H104" s="2" t="s">
        <v>443</v>
      </c>
      <c r="I104" s="2">
        <v>138</v>
      </c>
      <c r="J104" s="2">
        <v>4138</v>
      </c>
    </row>
    <row r="105" spans="1:10" hidden="1">
      <c r="A105" s="5" t="s">
        <v>56</v>
      </c>
      <c r="H105" s="2" t="s">
        <v>444</v>
      </c>
      <c r="I105" s="2">
        <v>139</v>
      </c>
      <c r="J105" s="2">
        <v>4139</v>
      </c>
    </row>
    <row r="106" spans="1:10" hidden="1">
      <c r="A106" s="5" t="s">
        <v>57</v>
      </c>
      <c r="H106" s="2" t="s">
        <v>445</v>
      </c>
      <c r="I106" s="2">
        <v>140</v>
      </c>
      <c r="J106" s="2">
        <v>4140</v>
      </c>
    </row>
    <row r="107" spans="1:10" hidden="1">
      <c r="A107" s="5" t="s">
        <v>58</v>
      </c>
      <c r="H107" s="2" t="s">
        <v>446</v>
      </c>
      <c r="I107" s="2">
        <v>141</v>
      </c>
      <c r="J107" s="2">
        <v>4141</v>
      </c>
    </row>
    <row r="108" spans="1:10" hidden="1">
      <c r="A108" s="5" t="s">
        <v>59</v>
      </c>
      <c r="H108" s="2" t="s">
        <v>447</v>
      </c>
      <c r="I108" s="2">
        <v>142</v>
      </c>
      <c r="J108" s="2">
        <v>4142</v>
      </c>
    </row>
    <row r="109" spans="1:10" hidden="1">
      <c r="A109" s="5" t="s">
        <v>60</v>
      </c>
      <c r="H109" s="2" t="s">
        <v>722</v>
      </c>
      <c r="I109" s="2">
        <v>143</v>
      </c>
      <c r="J109" s="2">
        <v>4143</v>
      </c>
    </row>
    <row r="110" spans="1:10" hidden="1">
      <c r="A110" s="5" t="s">
        <v>61</v>
      </c>
      <c r="H110" s="2" t="s">
        <v>715</v>
      </c>
      <c r="I110" s="2">
        <v>144</v>
      </c>
      <c r="J110" s="2">
        <v>4144</v>
      </c>
    </row>
    <row r="111" spans="1:10" hidden="1">
      <c r="A111" s="5" t="s">
        <v>62</v>
      </c>
      <c r="H111" s="2" t="s">
        <v>669</v>
      </c>
      <c r="I111" s="2">
        <v>145</v>
      </c>
      <c r="J111" s="2">
        <v>4145</v>
      </c>
    </row>
    <row r="112" spans="1:10" hidden="1">
      <c r="A112" s="5" t="s">
        <v>63</v>
      </c>
      <c r="H112" s="2" t="s">
        <v>675</v>
      </c>
      <c r="I112" s="2">
        <v>146</v>
      </c>
      <c r="J112" s="2">
        <v>4146</v>
      </c>
    </row>
    <row r="113" spans="1:10" hidden="1">
      <c r="A113" s="5" t="s">
        <v>64</v>
      </c>
      <c r="H113" s="2" t="s">
        <v>448</v>
      </c>
      <c r="I113" s="2">
        <v>147</v>
      </c>
      <c r="J113" s="2">
        <v>4147</v>
      </c>
    </row>
    <row r="114" spans="1:10" hidden="1">
      <c r="H114" s="2" t="s">
        <v>798</v>
      </c>
      <c r="I114" s="2">
        <v>148</v>
      </c>
      <c r="J114" s="2">
        <v>4148</v>
      </c>
    </row>
    <row r="115" spans="1:10" hidden="1">
      <c r="H115" s="2" t="s">
        <v>802</v>
      </c>
    </row>
    <row r="116" spans="1:10" hidden="1">
      <c r="H116" s="2" t="s">
        <v>449</v>
      </c>
      <c r="I116" s="2">
        <v>201</v>
      </c>
      <c r="J116" s="2">
        <v>4201</v>
      </c>
    </row>
    <row r="117" spans="1:10" hidden="1">
      <c r="H117" s="2" t="s">
        <v>450</v>
      </c>
      <c r="I117" s="2">
        <v>202</v>
      </c>
      <c r="J117" s="2">
        <v>4202</v>
      </c>
    </row>
    <row r="118" spans="1:10" hidden="1">
      <c r="H118" s="2" t="s">
        <v>451</v>
      </c>
      <c r="I118" s="2">
        <v>203</v>
      </c>
      <c r="J118" s="2">
        <v>4203</v>
      </c>
    </row>
    <row r="119" spans="1:10" hidden="1">
      <c r="H119" s="2" t="s">
        <v>581</v>
      </c>
      <c r="I119" s="2">
        <v>204</v>
      </c>
      <c r="J119" s="2">
        <v>4204</v>
      </c>
    </row>
    <row r="120" spans="1:10" hidden="1">
      <c r="H120" s="2" t="s">
        <v>692</v>
      </c>
      <c r="I120" s="2">
        <v>205</v>
      </c>
      <c r="J120" s="2">
        <v>4205</v>
      </c>
    </row>
    <row r="121" spans="1:10" hidden="1">
      <c r="H121" s="2" t="s">
        <v>452</v>
      </c>
      <c r="I121" s="2">
        <v>206</v>
      </c>
      <c r="J121" s="2">
        <v>4206</v>
      </c>
    </row>
    <row r="122" spans="1:10" hidden="1">
      <c r="H122" s="2" t="s">
        <v>453</v>
      </c>
      <c r="I122" s="2">
        <v>207</v>
      </c>
      <c r="J122" s="2">
        <v>4207</v>
      </c>
    </row>
    <row r="123" spans="1:10" hidden="1">
      <c r="H123" s="2" t="s">
        <v>454</v>
      </c>
      <c r="I123" s="2">
        <v>208</v>
      </c>
      <c r="J123" s="2">
        <v>4208</v>
      </c>
    </row>
    <row r="124" spans="1:10" hidden="1">
      <c r="H124" s="2" t="s">
        <v>455</v>
      </c>
      <c r="I124" s="2">
        <v>209</v>
      </c>
      <c r="J124" s="2">
        <v>4209</v>
      </c>
    </row>
    <row r="125" spans="1:10" hidden="1">
      <c r="H125" s="2" t="s">
        <v>456</v>
      </c>
      <c r="I125" s="2">
        <v>210</v>
      </c>
      <c r="J125" s="2">
        <v>4210</v>
      </c>
    </row>
    <row r="126" spans="1:10" hidden="1">
      <c r="H126" s="2" t="s">
        <v>457</v>
      </c>
      <c r="I126" s="2">
        <v>211</v>
      </c>
      <c r="J126" s="2">
        <v>4211</v>
      </c>
    </row>
    <row r="127" spans="1:10" hidden="1">
      <c r="H127" s="2" t="s">
        <v>458</v>
      </c>
      <c r="I127" s="2">
        <v>212</v>
      </c>
      <c r="J127" s="2">
        <v>4212</v>
      </c>
    </row>
    <row r="128" spans="1:10" hidden="1">
      <c r="H128" s="2" t="s">
        <v>459</v>
      </c>
      <c r="I128" s="2">
        <v>213</v>
      </c>
      <c r="J128" s="2">
        <v>4213</v>
      </c>
    </row>
    <row r="129" spans="8:10" hidden="1">
      <c r="H129" s="2" t="s">
        <v>460</v>
      </c>
      <c r="I129" s="2">
        <v>214</v>
      </c>
      <c r="J129" s="2">
        <v>4214</v>
      </c>
    </row>
    <row r="130" spans="8:10" hidden="1">
      <c r="H130" s="2" t="s">
        <v>461</v>
      </c>
      <c r="I130" s="2">
        <v>215</v>
      </c>
      <c r="J130" s="2">
        <v>4215</v>
      </c>
    </row>
    <row r="131" spans="8:10" hidden="1">
      <c r="H131" s="2" t="s">
        <v>723</v>
      </c>
      <c r="I131" s="2">
        <v>216</v>
      </c>
      <c r="J131" s="2">
        <v>4216</v>
      </c>
    </row>
    <row r="132" spans="8:10" hidden="1">
      <c r="H132" s="2" t="s">
        <v>462</v>
      </c>
      <c r="I132" s="2">
        <v>217</v>
      </c>
      <c r="J132" s="2">
        <v>4217</v>
      </c>
    </row>
    <row r="133" spans="8:10" hidden="1">
      <c r="H133" s="2" t="s">
        <v>463</v>
      </c>
      <c r="I133" s="2">
        <v>218</v>
      </c>
      <c r="J133" s="2">
        <v>4218</v>
      </c>
    </row>
    <row r="134" spans="8:10" hidden="1">
      <c r="H134" s="2" t="s">
        <v>464</v>
      </c>
      <c r="I134" s="2">
        <v>219</v>
      </c>
      <c r="J134" s="2">
        <v>4219</v>
      </c>
    </row>
    <row r="135" spans="8:10" hidden="1">
      <c r="H135" s="2" t="s">
        <v>465</v>
      </c>
      <c r="I135" s="2">
        <v>220</v>
      </c>
      <c r="J135" s="2">
        <v>4220</v>
      </c>
    </row>
    <row r="136" spans="8:10" hidden="1">
      <c r="H136" s="2" t="s">
        <v>466</v>
      </c>
      <c r="I136" s="2">
        <v>221</v>
      </c>
      <c r="J136" s="2">
        <v>4221</v>
      </c>
    </row>
    <row r="137" spans="8:10" hidden="1">
      <c r="H137" s="2" t="s">
        <v>434</v>
      </c>
      <c r="I137" s="2">
        <v>223</v>
      </c>
      <c r="J137" s="2">
        <v>4223</v>
      </c>
    </row>
    <row r="138" spans="8:10" hidden="1">
      <c r="H138" s="2" t="s">
        <v>467</v>
      </c>
      <c r="I138" s="2">
        <v>224</v>
      </c>
      <c r="J138" s="2">
        <v>4224</v>
      </c>
    </row>
    <row r="139" spans="8:10" hidden="1">
      <c r="H139" s="2" t="s">
        <v>468</v>
      </c>
      <c r="I139" s="2">
        <v>225</v>
      </c>
      <c r="J139" s="2">
        <v>4225</v>
      </c>
    </row>
    <row r="140" spans="8:10" hidden="1">
      <c r="H140" s="2" t="s">
        <v>699</v>
      </c>
      <c r="I140" s="2">
        <v>226</v>
      </c>
      <c r="J140" s="2">
        <v>4226</v>
      </c>
    </row>
    <row r="141" spans="8:10" hidden="1">
      <c r="H141" s="2" t="s">
        <v>469</v>
      </c>
      <c r="I141" s="2">
        <v>227</v>
      </c>
      <c r="J141" s="2">
        <v>4227</v>
      </c>
    </row>
    <row r="142" spans="8:10" hidden="1">
      <c r="H142" s="2" t="s">
        <v>470</v>
      </c>
      <c r="I142" s="2">
        <v>228</v>
      </c>
      <c r="J142" s="2">
        <v>4228</v>
      </c>
    </row>
    <row r="143" spans="8:10" hidden="1">
      <c r="H143" s="2" t="s">
        <v>797</v>
      </c>
      <c r="I143" s="2">
        <v>229</v>
      </c>
      <c r="J143" s="2">
        <v>4229</v>
      </c>
    </row>
    <row r="144" spans="8:10" hidden="1">
      <c r="H144" s="2" t="s">
        <v>471</v>
      </c>
      <c r="I144" s="2">
        <v>230</v>
      </c>
      <c r="J144" s="2">
        <v>4230</v>
      </c>
    </row>
    <row r="145" spans="8:10" hidden="1">
      <c r="H145" s="2" t="s">
        <v>472</v>
      </c>
      <c r="I145" s="2">
        <v>231</v>
      </c>
      <c r="J145" s="2">
        <v>4231</v>
      </c>
    </row>
    <row r="146" spans="8:10" hidden="1">
      <c r="H146" s="2" t="s">
        <v>473</v>
      </c>
      <c r="I146" s="2">
        <v>232</v>
      </c>
      <c r="J146" s="2">
        <v>4232</v>
      </c>
    </row>
    <row r="147" spans="8:10" hidden="1">
      <c r="H147" s="2" t="s">
        <v>474</v>
      </c>
      <c r="I147" s="2">
        <v>233</v>
      </c>
      <c r="J147" s="2">
        <v>4233</v>
      </c>
    </row>
    <row r="148" spans="8:10" hidden="1">
      <c r="H148" s="2" t="s">
        <v>475</v>
      </c>
      <c r="I148" s="2">
        <v>234</v>
      </c>
      <c r="J148" s="2">
        <v>4234</v>
      </c>
    </row>
    <row r="149" spans="8:10" hidden="1">
      <c r="H149" s="2" t="s">
        <v>476</v>
      </c>
      <c r="I149" s="2">
        <v>235</v>
      </c>
      <c r="J149" s="2">
        <v>4235</v>
      </c>
    </row>
    <row r="150" spans="8:10" hidden="1">
      <c r="H150" s="2" t="s">
        <v>477</v>
      </c>
      <c r="I150" s="2">
        <v>236</v>
      </c>
      <c r="J150" s="2">
        <v>4236</v>
      </c>
    </row>
    <row r="151" spans="8:10" hidden="1">
      <c r="H151" s="2" t="s">
        <v>673</v>
      </c>
      <c r="I151" s="2">
        <v>237</v>
      </c>
      <c r="J151" s="2">
        <v>4237</v>
      </c>
    </row>
    <row r="152" spans="8:10" hidden="1">
      <c r="H152" s="2" t="s">
        <v>478</v>
      </c>
      <c r="I152" s="2">
        <v>238</v>
      </c>
      <c r="J152" s="2">
        <v>4238</v>
      </c>
    </row>
    <row r="153" spans="8:10" hidden="1">
      <c r="H153" s="2" t="s">
        <v>479</v>
      </c>
      <c r="I153" s="2">
        <v>239</v>
      </c>
      <c r="J153" s="2">
        <v>4239</v>
      </c>
    </row>
    <row r="154" spans="8:10" hidden="1">
      <c r="H154" s="2" t="s">
        <v>724</v>
      </c>
      <c r="I154" s="2">
        <v>240</v>
      </c>
      <c r="J154" s="2">
        <v>4240</v>
      </c>
    </row>
    <row r="155" spans="8:10" hidden="1">
      <c r="H155" s="2" t="s">
        <v>480</v>
      </c>
      <c r="I155" s="2">
        <v>241</v>
      </c>
      <c r="J155" s="2">
        <v>4241</v>
      </c>
    </row>
    <row r="156" spans="8:10" hidden="1">
      <c r="H156" s="2" t="s">
        <v>481</v>
      </c>
      <c r="I156" s="2">
        <v>242</v>
      </c>
      <c r="J156" s="2">
        <v>4242</v>
      </c>
    </row>
    <row r="157" spans="8:10" hidden="1">
      <c r="H157" s="2" t="s">
        <v>684</v>
      </c>
      <c r="I157" s="2">
        <v>244</v>
      </c>
      <c r="J157" s="2">
        <v>4244</v>
      </c>
    </row>
    <row r="158" spans="8:10" hidden="1">
      <c r="H158" s="2" t="s">
        <v>680</v>
      </c>
      <c r="I158" s="2">
        <v>245</v>
      </c>
      <c r="J158" s="2">
        <v>4245</v>
      </c>
    </row>
    <row r="159" spans="8:10" hidden="1">
      <c r="H159" s="2" t="s">
        <v>482</v>
      </c>
      <c r="I159" s="2">
        <v>246</v>
      </c>
      <c r="J159" s="2">
        <v>4246</v>
      </c>
    </row>
    <row r="160" spans="8:10" hidden="1">
      <c r="H160" s="2" t="s">
        <v>483</v>
      </c>
      <c r="I160" s="2">
        <v>247</v>
      </c>
      <c r="J160" s="2">
        <v>4247</v>
      </c>
    </row>
    <row r="161" spans="8:10" hidden="1">
      <c r="H161" s="2" t="s">
        <v>484</v>
      </c>
      <c r="I161" s="2">
        <v>248</v>
      </c>
      <c r="J161" s="2">
        <v>4248</v>
      </c>
    </row>
    <row r="162" spans="8:10" hidden="1">
      <c r="H162" s="2" t="s">
        <v>725</v>
      </c>
      <c r="I162" s="2">
        <v>249</v>
      </c>
      <c r="J162" s="2">
        <v>4249</v>
      </c>
    </row>
    <row r="163" spans="8:10" hidden="1">
      <c r="H163" s="2" t="s">
        <v>485</v>
      </c>
      <c r="I163" s="2">
        <v>250</v>
      </c>
      <c r="J163" s="2">
        <v>4250</v>
      </c>
    </row>
    <row r="164" spans="8:10" hidden="1">
      <c r="H164" s="2" t="s">
        <v>726</v>
      </c>
      <c r="I164" s="2">
        <v>251</v>
      </c>
      <c r="J164" s="2">
        <v>4251</v>
      </c>
    </row>
    <row r="165" spans="8:10" hidden="1">
      <c r="H165" s="2" t="s">
        <v>486</v>
      </c>
      <c r="I165" s="2">
        <v>252</v>
      </c>
      <c r="J165" s="2">
        <v>4252</v>
      </c>
    </row>
    <row r="166" spans="8:10" hidden="1">
      <c r="H166" s="2" t="s">
        <v>487</v>
      </c>
      <c r="I166" s="2">
        <v>253</v>
      </c>
      <c r="J166" s="2">
        <v>4253</v>
      </c>
    </row>
    <row r="167" spans="8:10" hidden="1">
      <c r="H167" s="2" t="s">
        <v>488</v>
      </c>
      <c r="I167" s="2">
        <v>254</v>
      </c>
      <c r="J167" s="2">
        <v>4254</v>
      </c>
    </row>
    <row r="168" spans="8:10" hidden="1">
      <c r="H168" s="2" t="s">
        <v>489</v>
      </c>
      <c r="I168" s="2">
        <v>255</v>
      </c>
      <c r="J168" s="2">
        <v>4255</v>
      </c>
    </row>
    <row r="169" spans="8:10" hidden="1">
      <c r="H169" s="2" t="s">
        <v>490</v>
      </c>
      <c r="I169" s="2">
        <v>257</v>
      </c>
      <c r="J169" s="2">
        <v>4257</v>
      </c>
    </row>
    <row r="170" spans="8:10" hidden="1">
      <c r="H170" s="2" t="s">
        <v>803</v>
      </c>
    </row>
    <row r="171" spans="8:10" hidden="1">
      <c r="H171" s="2" t="s">
        <v>491</v>
      </c>
      <c r="I171" s="2">
        <v>301</v>
      </c>
      <c r="J171" s="2">
        <v>4301</v>
      </c>
    </row>
    <row r="172" spans="8:10" hidden="1">
      <c r="H172" s="2" t="s">
        <v>492</v>
      </c>
      <c r="I172" s="2">
        <v>302</v>
      </c>
      <c r="J172" s="2">
        <v>4302</v>
      </c>
    </row>
    <row r="173" spans="8:10" hidden="1">
      <c r="H173" s="2" t="s">
        <v>493</v>
      </c>
      <c r="I173" s="2">
        <v>303</v>
      </c>
      <c r="J173" s="2">
        <v>4303</v>
      </c>
    </row>
    <row r="174" spans="8:10" hidden="1">
      <c r="H174" s="2" t="s">
        <v>494</v>
      </c>
      <c r="I174" s="2">
        <v>304</v>
      </c>
      <c r="J174" s="2">
        <v>4304</v>
      </c>
    </row>
    <row r="175" spans="8:10" hidden="1">
      <c r="H175" s="2" t="s">
        <v>495</v>
      </c>
      <c r="I175" s="2">
        <v>305</v>
      </c>
      <c r="J175" s="2">
        <v>4305</v>
      </c>
    </row>
    <row r="176" spans="8:10" hidden="1">
      <c r="H176" s="2" t="s">
        <v>496</v>
      </c>
      <c r="I176" s="2">
        <v>306</v>
      </c>
      <c r="J176" s="2">
        <v>4306</v>
      </c>
    </row>
    <row r="177" spans="8:10" hidden="1">
      <c r="H177" s="2" t="s">
        <v>497</v>
      </c>
      <c r="I177" s="2">
        <v>307</v>
      </c>
      <c r="J177" s="2">
        <v>4307</v>
      </c>
    </row>
    <row r="178" spans="8:10" hidden="1">
      <c r="H178" s="2" t="s">
        <v>727</v>
      </c>
      <c r="I178" s="2">
        <v>308</v>
      </c>
      <c r="J178" s="2">
        <v>4308</v>
      </c>
    </row>
    <row r="179" spans="8:10" hidden="1">
      <c r="H179" s="2" t="s">
        <v>498</v>
      </c>
      <c r="I179" s="2">
        <v>309</v>
      </c>
      <c r="J179" s="2">
        <v>4309</v>
      </c>
    </row>
    <row r="180" spans="8:10" hidden="1">
      <c r="H180" s="2" t="s">
        <v>499</v>
      </c>
      <c r="I180" s="2">
        <v>310</v>
      </c>
      <c r="J180" s="2">
        <v>4310</v>
      </c>
    </row>
    <row r="181" spans="8:10" hidden="1">
      <c r="H181" s="2" t="s">
        <v>500</v>
      </c>
      <c r="I181" s="2">
        <v>311</v>
      </c>
      <c r="J181" s="2">
        <v>4311</v>
      </c>
    </row>
    <row r="182" spans="8:10" hidden="1">
      <c r="H182" s="2" t="s">
        <v>501</v>
      </c>
      <c r="I182" s="2">
        <v>312</v>
      </c>
      <c r="J182" s="2">
        <v>4312</v>
      </c>
    </row>
    <row r="183" spans="8:10" hidden="1">
      <c r="H183" s="2" t="s">
        <v>502</v>
      </c>
      <c r="I183" s="2">
        <v>313</v>
      </c>
      <c r="J183" s="2">
        <v>4313</v>
      </c>
    </row>
    <row r="184" spans="8:10" hidden="1">
      <c r="H184" s="2" t="s">
        <v>503</v>
      </c>
      <c r="I184" s="2">
        <v>314</v>
      </c>
      <c r="J184" s="2">
        <v>4314</v>
      </c>
    </row>
    <row r="185" spans="8:10" hidden="1">
      <c r="H185" s="2" t="s">
        <v>504</v>
      </c>
      <c r="I185" s="2">
        <v>315</v>
      </c>
      <c r="J185" s="2">
        <v>4315</v>
      </c>
    </row>
    <row r="186" spans="8:10" hidden="1">
      <c r="H186" s="2" t="s">
        <v>505</v>
      </c>
      <c r="I186" s="2">
        <v>316</v>
      </c>
      <c r="J186" s="2">
        <v>4316</v>
      </c>
    </row>
    <row r="187" spans="8:10" hidden="1">
      <c r="H187" s="2" t="s">
        <v>506</v>
      </c>
      <c r="I187" s="2">
        <v>317</v>
      </c>
      <c r="J187" s="2">
        <v>4317</v>
      </c>
    </row>
    <row r="188" spans="8:10" hidden="1">
      <c r="H188" s="2" t="s">
        <v>507</v>
      </c>
      <c r="I188" s="2">
        <v>318</v>
      </c>
      <c r="J188" s="2">
        <v>4318</v>
      </c>
    </row>
    <row r="189" spans="8:10" hidden="1">
      <c r="H189" s="2" t="s">
        <v>508</v>
      </c>
      <c r="I189" s="2">
        <v>319</v>
      </c>
      <c r="J189" s="2">
        <v>4319</v>
      </c>
    </row>
    <row r="190" spans="8:10" hidden="1">
      <c r="H190" s="2" t="s">
        <v>509</v>
      </c>
      <c r="I190" s="2">
        <v>320</v>
      </c>
      <c r="J190" s="2">
        <v>4320</v>
      </c>
    </row>
    <row r="191" spans="8:10" hidden="1">
      <c r="H191" s="2" t="s">
        <v>510</v>
      </c>
      <c r="I191" s="2">
        <v>321</v>
      </c>
      <c r="J191" s="2">
        <v>4321</v>
      </c>
    </row>
    <row r="192" spans="8:10" hidden="1">
      <c r="H192" s="2" t="s">
        <v>791</v>
      </c>
      <c r="I192" s="2">
        <v>322</v>
      </c>
      <c r="J192" s="2">
        <v>4322</v>
      </c>
    </row>
    <row r="193" spans="8:10" hidden="1">
      <c r="H193" s="2" t="s">
        <v>511</v>
      </c>
      <c r="I193" s="2">
        <v>323</v>
      </c>
      <c r="J193" s="2">
        <v>4323</v>
      </c>
    </row>
    <row r="194" spans="8:10" hidden="1">
      <c r="H194" s="2" t="s">
        <v>512</v>
      </c>
      <c r="I194" s="2">
        <v>324</v>
      </c>
      <c r="J194" s="2">
        <v>4324</v>
      </c>
    </row>
    <row r="195" spans="8:10" hidden="1">
      <c r="H195" s="2" t="s">
        <v>513</v>
      </c>
      <c r="I195" s="2">
        <v>325</v>
      </c>
      <c r="J195" s="2">
        <v>4325</v>
      </c>
    </row>
    <row r="196" spans="8:10" hidden="1">
      <c r="H196" s="2" t="s">
        <v>514</v>
      </c>
      <c r="I196" s="2">
        <v>326</v>
      </c>
      <c r="J196" s="2">
        <v>4326</v>
      </c>
    </row>
    <row r="197" spans="8:10" hidden="1">
      <c r="H197" s="2" t="s">
        <v>515</v>
      </c>
      <c r="I197" s="2">
        <v>327</v>
      </c>
      <c r="J197" s="2">
        <v>4327</v>
      </c>
    </row>
    <row r="198" spans="8:10" hidden="1">
      <c r="H198" s="2" t="s">
        <v>516</v>
      </c>
      <c r="I198" s="2">
        <v>328</v>
      </c>
      <c r="J198" s="2">
        <v>4328</v>
      </c>
    </row>
    <row r="199" spans="8:10" hidden="1">
      <c r="H199" s="2" t="s">
        <v>517</v>
      </c>
      <c r="I199" s="2">
        <v>329</v>
      </c>
      <c r="J199" s="2">
        <v>4329</v>
      </c>
    </row>
    <row r="200" spans="8:10" hidden="1">
      <c r="H200" s="2" t="s">
        <v>518</v>
      </c>
      <c r="I200" s="2">
        <v>330</v>
      </c>
      <c r="J200" s="2">
        <v>4330</v>
      </c>
    </row>
    <row r="201" spans="8:10" hidden="1">
      <c r="H201" s="2" t="s">
        <v>519</v>
      </c>
      <c r="I201" s="2">
        <v>331</v>
      </c>
      <c r="J201" s="2">
        <v>4331</v>
      </c>
    </row>
    <row r="202" spans="8:10" hidden="1">
      <c r="H202" s="2" t="s">
        <v>520</v>
      </c>
      <c r="I202" s="2">
        <v>332</v>
      </c>
      <c r="J202" s="2">
        <v>4332</v>
      </c>
    </row>
    <row r="203" spans="8:10" hidden="1">
      <c r="H203" s="2" t="s">
        <v>728</v>
      </c>
      <c r="I203" s="2">
        <v>333</v>
      </c>
      <c r="J203" s="2">
        <v>4333</v>
      </c>
    </row>
    <row r="204" spans="8:10" hidden="1">
      <c r="H204" s="2" t="s">
        <v>804</v>
      </c>
    </row>
    <row r="205" spans="8:10" hidden="1">
      <c r="H205" s="2" t="s">
        <v>521</v>
      </c>
      <c r="I205" s="2">
        <v>401</v>
      </c>
      <c r="J205" s="2">
        <v>4401</v>
      </c>
    </row>
    <row r="206" spans="8:10" hidden="1">
      <c r="H206" s="2" t="s">
        <v>522</v>
      </c>
      <c r="I206" s="2">
        <v>402</v>
      </c>
      <c r="J206" s="2">
        <v>4402</v>
      </c>
    </row>
    <row r="207" spans="8:10" hidden="1">
      <c r="H207" s="2" t="s">
        <v>523</v>
      </c>
      <c r="I207" s="2">
        <v>403</v>
      </c>
      <c r="J207" s="2">
        <v>4403</v>
      </c>
    </row>
    <row r="208" spans="8:10" hidden="1">
      <c r="H208" s="2" t="s">
        <v>524</v>
      </c>
      <c r="I208" s="2">
        <v>404</v>
      </c>
      <c r="J208" s="2">
        <v>4404</v>
      </c>
    </row>
    <row r="209" spans="8:10" hidden="1">
      <c r="H209" s="2" t="s">
        <v>525</v>
      </c>
      <c r="I209" s="2">
        <v>405</v>
      </c>
      <c r="J209" s="2">
        <v>4405</v>
      </c>
    </row>
    <row r="210" spans="8:10" hidden="1">
      <c r="H210" s="2" t="s">
        <v>526</v>
      </c>
      <c r="I210" s="2">
        <v>406</v>
      </c>
      <c r="J210" s="2">
        <v>4406</v>
      </c>
    </row>
    <row r="211" spans="8:10" hidden="1">
      <c r="H211" s="2" t="s">
        <v>527</v>
      </c>
      <c r="I211" s="2">
        <v>407</v>
      </c>
      <c r="J211" s="2">
        <v>4407</v>
      </c>
    </row>
    <row r="212" spans="8:10" hidden="1">
      <c r="H212" s="2" t="s">
        <v>528</v>
      </c>
      <c r="I212" s="2">
        <v>408</v>
      </c>
      <c r="J212" s="2">
        <v>4408</v>
      </c>
    </row>
    <row r="213" spans="8:10" hidden="1">
      <c r="H213" s="2" t="s">
        <v>729</v>
      </c>
      <c r="I213" s="2">
        <v>409</v>
      </c>
      <c r="J213" s="2">
        <v>4409</v>
      </c>
    </row>
    <row r="214" spans="8:10" hidden="1">
      <c r="H214" s="2" t="s">
        <v>529</v>
      </c>
      <c r="I214" s="2">
        <v>410</v>
      </c>
      <c r="J214" s="2">
        <v>4410</v>
      </c>
    </row>
    <row r="215" spans="8:10" hidden="1">
      <c r="H215" s="2" t="s">
        <v>530</v>
      </c>
      <c r="I215" s="2">
        <v>411</v>
      </c>
      <c r="J215" s="2">
        <v>4411</v>
      </c>
    </row>
    <row r="216" spans="8:10" hidden="1">
      <c r="H216" s="2" t="s">
        <v>531</v>
      </c>
      <c r="I216" s="2">
        <v>412</v>
      </c>
      <c r="J216" s="2">
        <v>4412</v>
      </c>
    </row>
    <row r="217" spans="8:10" hidden="1">
      <c r="H217" s="2" t="s">
        <v>532</v>
      </c>
      <c r="I217" s="2">
        <v>413</v>
      </c>
      <c r="J217" s="2">
        <v>4413</v>
      </c>
    </row>
    <row r="218" spans="8:10" hidden="1">
      <c r="H218" s="2" t="s">
        <v>792</v>
      </c>
      <c r="I218" s="2">
        <v>414</v>
      </c>
      <c r="J218" s="2">
        <v>4414</v>
      </c>
    </row>
    <row r="219" spans="8:10" hidden="1">
      <c r="H219" s="2" t="s">
        <v>533</v>
      </c>
      <c r="I219" s="2">
        <v>415</v>
      </c>
      <c r="J219" s="2">
        <v>4415</v>
      </c>
    </row>
    <row r="220" spans="8:10" hidden="1">
      <c r="H220" s="2" t="s">
        <v>534</v>
      </c>
      <c r="I220" s="2">
        <v>416</v>
      </c>
      <c r="J220" s="2">
        <v>4416</v>
      </c>
    </row>
    <row r="221" spans="8:10" hidden="1">
      <c r="H221" s="2" t="s">
        <v>535</v>
      </c>
      <c r="I221" s="2">
        <v>417</v>
      </c>
      <c r="J221" s="2">
        <v>4417</v>
      </c>
    </row>
    <row r="222" spans="8:10" hidden="1">
      <c r="H222" s="2" t="s">
        <v>536</v>
      </c>
      <c r="I222" s="2">
        <v>418</v>
      </c>
      <c r="J222" s="2">
        <v>4418</v>
      </c>
    </row>
    <row r="223" spans="8:10" hidden="1">
      <c r="H223" s="2" t="s">
        <v>793</v>
      </c>
      <c r="I223" s="2">
        <v>419</v>
      </c>
      <c r="J223" s="2">
        <v>4419</v>
      </c>
    </row>
    <row r="224" spans="8:10" hidden="1">
      <c r="H224" s="2" t="s">
        <v>537</v>
      </c>
      <c r="I224" s="2">
        <v>420</v>
      </c>
      <c r="J224" s="2">
        <v>4420</v>
      </c>
    </row>
    <row r="225" spans="8:10" hidden="1">
      <c r="H225" s="2" t="s">
        <v>538</v>
      </c>
      <c r="I225" s="2">
        <v>421</v>
      </c>
      <c r="J225" s="2">
        <v>4421</v>
      </c>
    </row>
    <row r="226" spans="8:10" hidden="1">
      <c r="H226" s="2" t="s">
        <v>539</v>
      </c>
      <c r="I226" s="2">
        <v>424</v>
      </c>
      <c r="J226" s="2">
        <v>4424</v>
      </c>
    </row>
    <row r="227" spans="8:10" hidden="1">
      <c r="H227" s="2" t="s">
        <v>540</v>
      </c>
      <c r="I227" s="2">
        <v>425</v>
      </c>
      <c r="J227" s="2">
        <v>4425</v>
      </c>
    </row>
    <row r="228" spans="8:10" hidden="1">
      <c r="H228" s="2" t="s">
        <v>541</v>
      </c>
      <c r="I228" s="2">
        <v>426</v>
      </c>
      <c r="J228" s="2">
        <v>4426</v>
      </c>
    </row>
    <row r="229" spans="8:10" hidden="1">
      <c r="H229" s="2" t="s">
        <v>542</v>
      </c>
      <c r="I229" s="2">
        <v>427</v>
      </c>
      <c r="J229" s="2">
        <v>4427</v>
      </c>
    </row>
    <row r="230" spans="8:10" hidden="1">
      <c r="H230" s="2" t="s">
        <v>543</v>
      </c>
      <c r="I230" s="2">
        <v>429</v>
      </c>
      <c r="J230" s="2">
        <v>4429</v>
      </c>
    </row>
    <row r="231" spans="8:10" hidden="1">
      <c r="H231" s="2" t="s">
        <v>544</v>
      </c>
      <c r="I231" s="2">
        <v>430</v>
      </c>
      <c r="J231" s="2">
        <v>4430</v>
      </c>
    </row>
    <row r="232" spans="8:10" hidden="1">
      <c r="H232" s="2" t="s">
        <v>545</v>
      </c>
      <c r="I232" s="2">
        <v>431</v>
      </c>
      <c r="J232" s="2">
        <v>4431</v>
      </c>
    </row>
    <row r="233" spans="8:10" hidden="1">
      <c r="H233" s="2" t="s">
        <v>546</v>
      </c>
      <c r="I233" s="2">
        <v>432</v>
      </c>
      <c r="J233" s="2">
        <v>4432</v>
      </c>
    </row>
    <row r="234" spans="8:10" hidden="1">
      <c r="H234" s="2" t="s">
        <v>547</v>
      </c>
      <c r="I234" s="2">
        <v>433</v>
      </c>
      <c r="J234" s="2">
        <v>4433</v>
      </c>
    </row>
    <row r="235" spans="8:10" hidden="1">
      <c r="H235" s="2" t="s">
        <v>548</v>
      </c>
      <c r="I235" s="2">
        <v>434</v>
      </c>
      <c r="J235" s="2">
        <v>4434</v>
      </c>
    </row>
    <row r="236" spans="8:10" hidden="1">
      <c r="H236" s="2" t="s">
        <v>549</v>
      </c>
      <c r="I236" s="2">
        <v>435</v>
      </c>
      <c r="J236" s="2">
        <v>4435</v>
      </c>
    </row>
    <row r="237" spans="8:10" hidden="1">
      <c r="H237" s="2" t="s">
        <v>550</v>
      </c>
      <c r="I237" s="2">
        <v>436</v>
      </c>
      <c r="J237" s="2">
        <v>4436</v>
      </c>
    </row>
    <row r="238" spans="8:10" hidden="1">
      <c r="H238" s="2" t="s">
        <v>681</v>
      </c>
      <c r="I238" s="2">
        <v>437</v>
      </c>
      <c r="J238" s="2">
        <v>4437</v>
      </c>
    </row>
    <row r="239" spans="8:10" hidden="1">
      <c r="H239" s="2" t="s">
        <v>682</v>
      </c>
      <c r="I239" s="2">
        <v>438</v>
      </c>
      <c r="J239" s="2">
        <v>4438</v>
      </c>
    </row>
    <row r="240" spans="8:10" hidden="1">
      <c r="H240" s="2" t="s">
        <v>551</v>
      </c>
      <c r="I240" s="2">
        <v>439</v>
      </c>
      <c r="J240" s="2">
        <v>4439</v>
      </c>
    </row>
    <row r="241" spans="8:10" hidden="1">
      <c r="H241" s="2" t="s">
        <v>742</v>
      </c>
      <c r="I241" s="2">
        <v>801</v>
      </c>
      <c r="J241" s="2">
        <v>4801</v>
      </c>
    </row>
    <row r="242" spans="8:10" hidden="1">
      <c r="H242" s="2" t="s">
        <v>805</v>
      </c>
    </row>
    <row r="243" spans="8:10" hidden="1">
      <c r="H243" s="2" t="s">
        <v>552</v>
      </c>
      <c r="I243" s="2">
        <v>501</v>
      </c>
      <c r="J243" s="2">
        <v>4501</v>
      </c>
    </row>
    <row r="244" spans="8:10" hidden="1">
      <c r="H244" s="2" t="s">
        <v>553</v>
      </c>
      <c r="I244" s="2">
        <v>502</v>
      </c>
      <c r="J244" s="2">
        <v>4502</v>
      </c>
    </row>
    <row r="245" spans="8:10" hidden="1">
      <c r="H245" s="2" t="s">
        <v>554</v>
      </c>
      <c r="I245" s="2">
        <v>503</v>
      </c>
      <c r="J245" s="2">
        <v>4503</v>
      </c>
    </row>
    <row r="246" spans="8:10" hidden="1">
      <c r="H246" s="2" t="s">
        <v>555</v>
      </c>
      <c r="I246" s="2">
        <v>504</v>
      </c>
      <c r="J246" s="2">
        <v>4504</v>
      </c>
    </row>
    <row r="247" spans="8:10" hidden="1">
      <c r="H247" s="2" t="s">
        <v>556</v>
      </c>
      <c r="I247" s="2">
        <v>505</v>
      </c>
      <c r="J247" s="2">
        <v>4505</v>
      </c>
    </row>
    <row r="248" spans="8:10" hidden="1">
      <c r="H248" s="2" t="s">
        <v>557</v>
      </c>
      <c r="I248" s="2">
        <v>506</v>
      </c>
      <c r="J248" s="2">
        <v>4506</v>
      </c>
    </row>
    <row r="249" spans="8:10" hidden="1">
      <c r="H249" s="2" t="s">
        <v>683</v>
      </c>
      <c r="I249" s="2">
        <v>508</v>
      </c>
      <c r="J249" s="2">
        <v>4508</v>
      </c>
    </row>
    <row r="250" spans="8:10" hidden="1">
      <c r="H250" s="2" t="s">
        <v>558</v>
      </c>
      <c r="I250" s="2">
        <v>509</v>
      </c>
      <c r="J250" s="2">
        <v>4509</v>
      </c>
    </row>
    <row r="251" spans="8:10" hidden="1">
      <c r="H251" s="2" t="s">
        <v>559</v>
      </c>
      <c r="I251" s="2">
        <v>510</v>
      </c>
      <c r="J251" s="2">
        <v>4510</v>
      </c>
    </row>
    <row r="252" spans="8:10" hidden="1">
      <c r="H252" s="2" t="s">
        <v>560</v>
      </c>
      <c r="I252" s="2">
        <v>511</v>
      </c>
      <c r="J252" s="2">
        <v>4511</v>
      </c>
    </row>
    <row r="253" spans="8:10" hidden="1">
      <c r="H253" s="2" t="s">
        <v>561</v>
      </c>
      <c r="I253" s="2">
        <v>512</v>
      </c>
      <c r="J253" s="2">
        <v>4512</v>
      </c>
    </row>
    <row r="254" spans="8:10" hidden="1">
      <c r="H254" s="2" t="s">
        <v>562</v>
      </c>
      <c r="I254" s="2">
        <v>513</v>
      </c>
      <c r="J254" s="2">
        <v>4513</v>
      </c>
    </row>
    <row r="255" spans="8:10" hidden="1">
      <c r="H255" s="2" t="s">
        <v>806</v>
      </c>
    </row>
    <row r="256" spans="8:10" hidden="1">
      <c r="H256" s="2" t="s">
        <v>563</v>
      </c>
      <c r="I256" s="2">
        <v>601</v>
      </c>
      <c r="J256" s="2">
        <v>4601</v>
      </c>
    </row>
    <row r="257" spans="8:10" hidden="1">
      <c r="H257" s="2" t="s">
        <v>564</v>
      </c>
      <c r="I257" s="2">
        <v>602</v>
      </c>
      <c r="J257" s="2">
        <v>4602</v>
      </c>
    </row>
    <row r="258" spans="8:10" hidden="1">
      <c r="H258" s="2" t="s">
        <v>565</v>
      </c>
      <c r="I258" s="2">
        <v>603</v>
      </c>
      <c r="J258" s="2">
        <v>4603</v>
      </c>
    </row>
    <row r="259" spans="8:10" hidden="1">
      <c r="H259" s="2" t="s">
        <v>566</v>
      </c>
      <c r="I259" s="2">
        <v>605</v>
      </c>
      <c r="J259" s="2">
        <v>4605</v>
      </c>
    </row>
    <row r="260" spans="8:10" hidden="1">
      <c r="H260" s="2" t="s">
        <v>567</v>
      </c>
      <c r="I260" s="2">
        <v>606</v>
      </c>
      <c r="J260" s="2">
        <v>4606</v>
      </c>
    </row>
    <row r="261" spans="8:10" hidden="1">
      <c r="H261" s="2" t="s">
        <v>568</v>
      </c>
      <c r="I261" s="2">
        <v>607</v>
      </c>
      <c r="J261" s="2">
        <v>4607</v>
      </c>
    </row>
    <row r="262" spans="8:10" hidden="1">
      <c r="H262" s="2" t="s">
        <v>569</v>
      </c>
      <c r="I262" s="2">
        <v>609</v>
      </c>
      <c r="J262" s="2">
        <v>4609</v>
      </c>
    </row>
    <row r="263" spans="8:10" hidden="1">
      <c r="H263" s="2" t="s">
        <v>570</v>
      </c>
      <c r="I263" s="2">
        <v>610</v>
      </c>
      <c r="J263" s="2">
        <v>4610</v>
      </c>
    </row>
    <row r="264" spans="8:10" hidden="1">
      <c r="H264" s="2" t="s">
        <v>571</v>
      </c>
      <c r="I264" s="2">
        <v>611</v>
      </c>
      <c r="J264" s="2">
        <v>4611</v>
      </c>
    </row>
    <row r="265" spans="8:10" hidden="1">
      <c r="H265" s="2" t="s">
        <v>572</v>
      </c>
      <c r="I265" s="2">
        <v>612</v>
      </c>
      <c r="J265" s="2">
        <v>4612</v>
      </c>
    </row>
    <row r="266" spans="8:10" hidden="1">
      <c r="H266" s="2" t="s">
        <v>573</v>
      </c>
      <c r="I266" s="2">
        <v>613</v>
      </c>
      <c r="J266" s="2">
        <v>4613</v>
      </c>
    </row>
    <row r="267" spans="8:10" hidden="1">
      <c r="H267" s="2" t="s">
        <v>574</v>
      </c>
      <c r="I267" s="2">
        <v>614</v>
      </c>
      <c r="J267" s="2">
        <v>4614</v>
      </c>
    </row>
    <row r="268" spans="8:10" hidden="1">
      <c r="H268" s="2" t="s">
        <v>672</v>
      </c>
      <c r="I268" s="2">
        <v>616</v>
      </c>
      <c r="J268" s="2">
        <v>4616</v>
      </c>
    </row>
    <row r="269" spans="8:10" hidden="1">
      <c r="H269" s="2" t="s">
        <v>575</v>
      </c>
      <c r="I269" s="2">
        <v>617</v>
      </c>
      <c r="J269" s="2">
        <v>4617</v>
      </c>
    </row>
    <row r="270" spans="8:10" hidden="1">
      <c r="H270" s="2" t="s">
        <v>807</v>
      </c>
    </row>
    <row r="271" spans="8:10" hidden="1">
      <c r="H271" s="2" t="s">
        <v>576</v>
      </c>
      <c r="I271" s="2">
        <v>701</v>
      </c>
      <c r="J271" s="2">
        <v>4701</v>
      </c>
    </row>
    <row r="272" spans="8:10" hidden="1">
      <c r="H272" s="2" t="s">
        <v>577</v>
      </c>
      <c r="I272" s="2">
        <v>702</v>
      </c>
      <c r="J272" s="2">
        <v>4702</v>
      </c>
    </row>
    <row r="273" spans="8:10" hidden="1">
      <c r="H273" s="2" t="s">
        <v>765</v>
      </c>
      <c r="I273" s="2">
        <v>703</v>
      </c>
      <c r="J273" s="2">
        <v>4703</v>
      </c>
    </row>
    <row r="274" spans="8:10" hidden="1">
      <c r="H274" s="2" t="s">
        <v>578</v>
      </c>
      <c r="I274" s="2">
        <v>704</v>
      </c>
      <c r="J274" s="2">
        <v>4704</v>
      </c>
    </row>
    <row r="275" spans="8:10" hidden="1">
      <c r="H275" s="2" t="s">
        <v>579</v>
      </c>
      <c r="I275" s="2">
        <v>706</v>
      </c>
      <c r="J275" s="2">
        <v>4706</v>
      </c>
    </row>
    <row r="276" spans="8:10" hidden="1">
      <c r="H276" s="2" t="s">
        <v>580</v>
      </c>
      <c r="I276" s="2">
        <v>708</v>
      </c>
      <c r="J276" s="2">
        <v>4708</v>
      </c>
    </row>
  </sheetData>
  <sheetProtection sheet="1" selectLockedCells="1"/>
  <mergeCells count="52">
    <mergeCell ref="A8:B8"/>
    <mergeCell ref="L15:L16"/>
    <mergeCell ref="F15:G16"/>
    <mergeCell ref="G8:J8"/>
    <mergeCell ref="C8:D8"/>
    <mergeCell ref="E8:F8"/>
    <mergeCell ref="G13:H13"/>
    <mergeCell ref="L13:M14"/>
    <mergeCell ref="K10:M10"/>
    <mergeCell ref="B11:M11"/>
    <mergeCell ref="B14:C14"/>
    <mergeCell ref="D14:E14"/>
    <mergeCell ref="F13:F14"/>
    <mergeCell ref="I14:J14"/>
    <mergeCell ref="I13:J13"/>
    <mergeCell ref="A9:A10"/>
    <mergeCell ref="I17:I18"/>
    <mergeCell ref="B10:C10"/>
    <mergeCell ref="A18:C19"/>
    <mergeCell ref="J16:K16"/>
    <mergeCell ref="D16:E16"/>
    <mergeCell ref="K13:K14"/>
    <mergeCell ref="D18:E18"/>
    <mergeCell ref="D17:E17"/>
    <mergeCell ref="B9:C9"/>
    <mergeCell ref="D9:E9"/>
    <mergeCell ref="G10:J10"/>
    <mergeCell ref="D10:E10"/>
    <mergeCell ref="B13:C13"/>
    <mergeCell ref="K9:M9"/>
    <mergeCell ref="F9:F10"/>
    <mergeCell ref="G14:H14"/>
    <mergeCell ref="A44:C45"/>
    <mergeCell ref="A15:C15"/>
    <mergeCell ref="D15:E15"/>
    <mergeCell ref="F17:G18"/>
    <mergeCell ref="D13:E13"/>
    <mergeCell ref="G9:J9"/>
    <mergeCell ref="J19:L19"/>
    <mergeCell ref="J45:L45"/>
    <mergeCell ref="L17:L18"/>
    <mergeCell ref="J18:K18"/>
    <mergeCell ref="I15:I16"/>
    <mergeCell ref="J17:K17"/>
    <mergeCell ref="J15:K15"/>
    <mergeCell ref="A1:M1"/>
    <mergeCell ref="A2:B2"/>
    <mergeCell ref="L2:M2"/>
    <mergeCell ref="A3:B3"/>
    <mergeCell ref="A6:M6"/>
    <mergeCell ref="A4:B4"/>
    <mergeCell ref="A5:M5"/>
  </mergeCells>
  <phoneticPr fontId="1"/>
  <conditionalFormatting sqref="B47:B65">
    <cfRule type="expression" dxfId="22" priority="7" stopIfTrue="1">
      <formula>H47="該当番号なし"</formula>
    </cfRule>
  </conditionalFormatting>
  <conditionalFormatting sqref="B21:G36 B39:G43">
    <cfRule type="expression" dxfId="21" priority="2" stopIfTrue="1">
      <formula>B21=""</formula>
    </cfRule>
  </conditionalFormatting>
  <conditionalFormatting sqref="B47:G65">
    <cfRule type="expression" dxfId="20" priority="6" stopIfTrue="1">
      <formula>B47=""</formula>
    </cfRule>
  </conditionalFormatting>
  <conditionalFormatting sqref="G8 B10:E10 G10:M10 B11:M11 B14:E14 G14:J14 D15:E15">
    <cfRule type="expression" dxfId="19" priority="13" stopIfTrue="1">
      <formula>IF(B8="",TRUE,FALSE)</formula>
    </cfRule>
  </conditionalFormatting>
  <conditionalFormatting sqref="G8:J8">
    <cfRule type="cellIs" dxfId="18" priority="12" stopIfTrue="1" operator="equal">
      <formula>""""""</formula>
    </cfRule>
  </conditionalFormatting>
  <conditionalFormatting sqref="H21:H36 H39:H43">
    <cfRule type="expression" dxfId="17" priority="3" stopIfTrue="1">
      <formula>IF(AND(H21="",I21=""),TRUE,FALSE)</formula>
    </cfRule>
  </conditionalFormatting>
  <conditionalFormatting sqref="I21:I36 I39:I43">
    <cfRule type="expression" dxfId="16" priority="4" stopIfTrue="1">
      <formula>IF(AND(I21="",H21=""),TRUE,FALSE)</formula>
    </cfRule>
  </conditionalFormatting>
  <conditionalFormatting sqref="J25:J26 J51:J52">
    <cfRule type="expression" dxfId="15" priority="21" stopIfTrue="1">
      <formula>J25=""</formula>
    </cfRule>
  </conditionalFormatting>
  <conditionalFormatting sqref="K21:L36 K39:L40">
    <cfRule type="expression" dxfId="13" priority="5" stopIfTrue="1">
      <formula>K21=""</formula>
    </cfRule>
  </conditionalFormatting>
  <conditionalFormatting sqref="K47:L62">
    <cfRule type="expression" dxfId="12" priority="8" stopIfTrue="1">
      <formula>K47=""</formula>
    </cfRule>
  </conditionalFormatting>
  <dataValidations xWindow="170" yWindow="369" count="11">
    <dataValidation imeMode="hiragana" allowBlank="1" showInputMessage="1" showErrorMessage="1" sqref="H14:J15 C47:D65 H17:J17 B14:E14 B10:E10 B11:M11 G14 C21:D43" xr:uid="{00000000-0002-0000-0100-000000000000}"/>
    <dataValidation imeMode="halfKatakana" allowBlank="1" showInputMessage="1" showErrorMessage="1" sqref="E47:F65 E21:F43" xr:uid="{00000000-0002-0000-0100-000001000000}"/>
    <dataValidation imeMode="off" allowBlank="1" showInputMessage="1" showErrorMessage="1" sqref="G10:M10 K21:K40 K47:K62 K41:L43 J51:J52 G21:G43 J21:J43" xr:uid="{00000000-0002-0000-0100-000002000000}"/>
    <dataValidation type="whole" imeMode="off" allowBlank="1" showInputMessage="1" showErrorMessage="1" sqref="D15:E15 D17:E17" xr:uid="{00000000-0002-0000-0100-000003000000}">
      <formula1>0</formula1>
      <formula2>99</formula2>
    </dataValidation>
    <dataValidation type="whole" imeMode="off" allowBlank="1" showInputMessage="1" showErrorMessage="1" promptTitle="登録番号" prompt="4桁以内の登録番号を入力" sqref="B21:B43" xr:uid="{00000000-0002-0000-0100-000004000000}">
      <formula1>1</formula1>
      <formula2>9999</formula2>
    </dataValidation>
    <dataValidation type="whole" imeMode="off" allowBlank="1" showInputMessage="1" showErrorMessage="1" promptTitle="中学生個人番号" prompt="学校番号＋個人番号の5桁を入力_x000a_所属は自動表示されます。" sqref="B47:B65" xr:uid="{00000000-0002-0000-0100-000005000000}">
      <formula1>10000</formula1>
      <formula2>99999</formula2>
    </dataValidation>
    <dataValidation type="whole" imeMode="off" allowBlank="1" showInputMessage="1" showErrorMessage="1" sqref="G47:G65" xr:uid="{00000000-0002-0000-0100-000006000000}">
      <formula1>1</formula1>
      <formula2>3</formula2>
    </dataValidation>
    <dataValidation imeMode="hiragana" allowBlank="1" showInputMessage="1" showErrorMessage="1" promptTitle="所属" prompt="大学は○○大_x000a_地域陸協は○○陸協_x000a_その他は登録団体名を入力" sqref="I21:I43" xr:uid="{00000000-0002-0000-0100-000007000000}"/>
    <dataValidation imeMode="off" allowBlank="1" showInputMessage="1" showErrorMessage="1" promptTitle="記録入力" prompt="手動計時は1桁_x000a_電気計時は2桁で入力" sqref="L47:L62 L21:L40" xr:uid="{00000000-0002-0000-0100-000008000000}"/>
    <dataValidation type="list" imeMode="on" allowBlank="1" showInputMessage="1" showErrorMessage="1" promptTitle="郡市区名" prompt="▼リストより選択してください" sqref="G8:J8" xr:uid="{00000000-0002-0000-0100-000009000000}">
      <formula1>$A$69:$A$113</formula1>
    </dataValidation>
    <dataValidation type="list" allowBlank="1" showInputMessage="1" showErrorMessage="1" promptTitle="所属(高体連)" prompt="▼リストより選択してください" sqref="H21:H43" xr:uid="{00000000-0002-0000-0100-00000A000000}">
      <formula1>$H$69:$H$276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1" orientation="portrait" r:id="rId1"/>
  <headerFooter alignWithMargins="0"/>
  <ignoredErrors>
    <ignoredError sqref="H1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  <pageSetUpPr fitToPage="1"/>
  </sheetPr>
  <dimension ref="A1:W276"/>
  <sheetViews>
    <sheetView showGridLines="0" showRowColHeaders="0" view="pageBreakPreview" zoomScaleNormal="100" zoomScaleSheetLayoutView="100" workbookViewId="0">
      <selection activeCell="B14" sqref="B14:C14"/>
    </sheetView>
  </sheetViews>
  <sheetFormatPr defaultColWidth="9" defaultRowHeight="13.2"/>
  <cols>
    <col min="1" max="6" width="9" style="2"/>
    <col min="7" max="7" width="5.44140625" style="2" bestFit="1" customWidth="1"/>
    <col min="8" max="8" width="13.77734375" style="2" bestFit="1" customWidth="1"/>
    <col min="9" max="9" width="13.77734375" style="2" customWidth="1"/>
    <col min="10" max="13" width="9" style="2"/>
    <col min="14" max="14" width="9" style="2" customWidth="1"/>
    <col min="15" max="15" width="8.44140625" style="2" customWidth="1"/>
    <col min="16" max="16" width="10.44140625" style="2" customWidth="1"/>
    <col min="17" max="17" width="13.77734375" style="2" customWidth="1"/>
    <col min="18" max="18" width="11.33203125" style="2" customWidth="1"/>
    <col min="19" max="20" width="3.44140625" style="2" customWidth="1"/>
    <col min="21" max="21" width="11.6640625" style="2" customWidth="1"/>
    <col min="22" max="22" width="5.44140625" style="2" customWidth="1"/>
    <col min="23" max="23" width="15" style="2" customWidth="1"/>
    <col min="24" max="16384" width="9" style="2"/>
  </cols>
  <sheetData>
    <row r="1" spans="1:13" ht="60" customHeight="1">
      <c r="A1" s="274" t="s">
        <v>741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5" customHeight="1">
      <c r="A2" s="210" t="s">
        <v>396</v>
      </c>
      <c r="B2" s="210"/>
      <c r="L2" s="211" t="s">
        <v>397</v>
      </c>
      <c r="M2" s="211"/>
    </row>
    <row r="3" spans="1:13" ht="15" customHeight="1">
      <c r="A3" s="212" t="s">
        <v>398</v>
      </c>
      <c r="B3" s="212"/>
    </row>
    <row r="4" spans="1:13" ht="45" customHeight="1">
      <c r="A4" s="214"/>
      <c r="B4" s="214"/>
    </row>
    <row r="5" spans="1:13" ht="23.4">
      <c r="A5" s="213" t="s">
        <v>808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</row>
    <row r="6" spans="1:13" ht="23.4">
      <c r="A6" s="213" t="s">
        <v>399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8" spans="1:13" ht="36" customHeight="1">
      <c r="A8" s="222" t="s">
        <v>400</v>
      </c>
      <c r="B8" s="222"/>
      <c r="C8" s="253" t="str">
        <f>男子申込!C8</f>
        <v/>
      </c>
      <c r="D8" s="254"/>
      <c r="E8" s="214" t="s">
        <v>401</v>
      </c>
      <c r="F8" s="214"/>
      <c r="G8" s="279" t="str">
        <f>IF(男子申込!G8="","",男子申込!G8)</f>
        <v/>
      </c>
      <c r="H8" s="280"/>
      <c r="I8" s="280"/>
      <c r="J8" s="281"/>
    </row>
    <row r="9" spans="1:13">
      <c r="A9" s="261" t="s">
        <v>402</v>
      </c>
      <c r="B9" s="241" t="s">
        <v>17</v>
      </c>
      <c r="C9" s="228"/>
      <c r="D9" s="228" t="s">
        <v>18</v>
      </c>
      <c r="E9" s="228"/>
      <c r="F9" s="216"/>
      <c r="G9" s="215" t="s">
        <v>407</v>
      </c>
      <c r="H9" s="215"/>
      <c r="I9" s="215"/>
      <c r="J9" s="215"/>
      <c r="K9" s="215" t="s">
        <v>403</v>
      </c>
      <c r="L9" s="215"/>
      <c r="M9" s="215"/>
    </row>
    <row r="10" spans="1:13" ht="36" customHeight="1">
      <c r="A10" s="262"/>
      <c r="B10" s="277" t="str">
        <f>IF(男子申込!B10="","",男子申込!B10)</f>
        <v/>
      </c>
      <c r="C10" s="278"/>
      <c r="D10" s="282" t="str">
        <f>IF(男子申込!D10="","",男子申込!D10)</f>
        <v/>
      </c>
      <c r="E10" s="282"/>
      <c r="F10" s="217"/>
      <c r="G10" s="276" t="str">
        <f>IF(男子申込!G10="","",男子申込!G10)</f>
        <v/>
      </c>
      <c r="H10" s="276"/>
      <c r="I10" s="276"/>
      <c r="J10" s="276"/>
      <c r="K10" s="276" t="str">
        <f>IF(男子申込!K10="","",男子申込!K10)</f>
        <v/>
      </c>
      <c r="L10" s="276"/>
      <c r="M10" s="276"/>
    </row>
    <row r="11" spans="1:13" ht="36" customHeight="1">
      <c r="A11" s="56" t="s">
        <v>404</v>
      </c>
      <c r="B11" s="271" t="str">
        <f>IF(男子申込!B11="","",男子申込!B11)</f>
        <v/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3"/>
    </row>
    <row r="13" spans="1:13" ht="13.5" customHeight="1">
      <c r="A13" s="261" t="s">
        <v>648</v>
      </c>
      <c r="B13" s="241" t="s">
        <v>17</v>
      </c>
      <c r="C13" s="228"/>
      <c r="D13" s="228" t="s">
        <v>18</v>
      </c>
      <c r="E13" s="229"/>
      <c r="F13" s="261" t="s">
        <v>649</v>
      </c>
      <c r="G13" s="241" t="s">
        <v>17</v>
      </c>
      <c r="H13" s="228"/>
      <c r="I13" s="228" t="s">
        <v>18</v>
      </c>
      <c r="J13" s="229"/>
      <c r="K13" s="222" t="s">
        <v>653</v>
      </c>
      <c r="L13" s="255">
        <f>D16+M16+M18</f>
        <v>0</v>
      </c>
      <c r="M13" s="255"/>
    </row>
    <row r="14" spans="1:13" ht="36" customHeight="1">
      <c r="A14" s="212"/>
      <c r="B14" s="243"/>
      <c r="C14" s="244"/>
      <c r="D14" s="244"/>
      <c r="E14" s="259"/>
      <c r="F14" s="212"/>
      <c r="G14" s="264"/>
      <c r="H14" s="219"/>
      <c r="I14" s="219"/>
      <c r="J14" s="260"/>
      <c r="K14" s="214"/>
      <c r="L14" s="255"/>
      <c r="M14" s="255"/>
    </row>
    <row r="15" spans="1:13" ht="36" customHeight="1">
      <c r="A15" s="314" t="s">
        <v>812</v>
      </c>
      <c r="B15" s="315"/>
      <c r="C15" s="315"/>
      <c r="D15" s="263">
        <f>男子申込!D15</f>
        <v>0</v>
      </c>
      <c r="E15" s="263"/>
      <c r="F15" s="224" t="s">
        <v>650</v>
      </c>
      <c r="G15" s="225"/>
      <c r="H15" s="28">
        <f>COUNTIF(M21:M43,1)+COUNTIF(M21:M43,2)/2+COUNTIF(M21:M43,3)/3</f>
        <v>0</v>
      </c>
      <c r="I15" s="236" t="s">
        <v>651</v>
      </c>
      <c r="J15" s="239">
        <f>COUNTIF(M47:M65,1)+COUNTIF(M47:M65,2)/2+COUNTIF(M47:M65,3)/3</f>
        <v>0</v>
      </c>
      <c r="K15" s="239"/>
      <c r="L15" s="236" t="s">
        <v>652</v>
      </c>
      <c r="M15" s="28">
        <f>H15+J15</f>
        <v>0</v>
      </c>
    </row>
    <row r="16" spans="1:13" ht="36" customHeight="1">
      <c r="B16" s="57"/>
      <c r="C16" s="57"/>
      <c r="D16" s="246">
        <f>D15*900</f>
        <v>0</v>
      </c>
      <c r="E16" s="247"/>
      <c r="F16" s="226"/>
      <c r="G16" s="227"/>
      <c r="H16" s="58">
        <f>H15*1300</f>
        <v>0</v>
      </c>
      <c r="I16" s="237"/>
      <c r="J16" s="238">
        <f>J15*1100</f>
        <v>0</v>
      </c>
      <c r="K16" s="238"/>
      <c r="L16" s="237"/>
      <c r="M16" s="59">
        <f>H16+J16</f>
        <v>0</v>
      </c>
    </row>
    <row r="17" spans="1:23" ht="36" customHeight="1">
      <c r="A17" s="60"/>
      <c r="B17" s="60"/>
      <c r="C17" s="60"/>
      <c r="D17" s="250"/>
      <c r="E17" s="251"/>
      <c r="F17" s="224" t="s">
        <v>586</v>
      </c>
      <c r="G17" s="225"/>
      <c r="H17" s="28">
        <f>男子申込!H15</f>
        <v>0</v>
      </c>
      <c r="I17" s="236" t="s">
        <v>587</v>
      </c>
      <c r="J17" s="239">
        <f>男子申込!J15</f>
        <v>0</v>
      </c>
      <c r="K17" s="240"/>
      <c r="L17" s="236" t="s">
        <v>588</v>
      </c>
      <c r="M17" s="28">
        <f>H17+J17</f>
        <v>0</v>
      </c>
    </row>
    <row r="18" spans="1:23" ht="36" customHeight="1">
      <c r="A18" s="213" t="s">
        <v>24</v>
      </c>
      <c r="B18" s="213"/>
      <c r="C18" s="213"/>
      <c r="D18" s="248"/>
      <c r="E18" s="249"/>
      <c r="F18" s="226"/>
      <c r="G18" s="227"/>
      <c r="H18" s="58">
        <f>H17*1300</f>
        <v>0</v>
      </c>
      <c r="I18" s="237"/>
      <c r="J18" s="238">
        <f>J17*1100</f>
        <v>0</v>
      </c>
      <c r="K18" s="238"/>
      <c r="L18" s="237"/>
      <c r="M18" s="59">
        <f>H18+J18</f>
        <v>0</v>
      </c>
    </row>
    <row r="19" spans="1:23" ht="14.25" customHeight="1">
      <c r="A19" s="245"/>
      <c r="B19" s="245"/>
      <c r="C19" s="245"/>
      <c r="J19" s="268" t="s">
        <v>590</v>
      </c>
      <c r="K19" s="269"/>
      <c r="L19" s="270"/>
      <c r="M19" s="146" t="s">
        <v>410</v>
      </c>
      <c r="P19" s="2" t="s">
        <v>589</v>
      </c>
    </row>
    <row r="20" spans="1:23" ht="18" customHeight="1">
      <c r="A20" s="147"/>
      <c r="B20" s="148" t="s">
        <v>16</v>
      </c>
      <c r="C20" s="148" t="s">
        <v>17</v>
      </c>
      <c r="D20" s="148" t="s">
        <v>18</v>
      </c>
      <c r="E20" s="148" t="s">
        <v>370</v>
      </c>
      <c r="F20" s="148" t="s">
        <v>371</v>
      </c>
      <c r="G20" s="148" t="s">
        <v>19</v>
      </c>
      <c r="H20" s="148" t="s">
        <v>584</v>
      </c>
      <c r="I20" s="149" t="s">
        <v>585</v>
      </c>
      <c r="J20" s="150" t="s">
        <v>22</v>
      </c>
      <c r="K20" s="150" t="s">
        <v>372</v>
      </c>
      <c r="L20" s="151" t="s">
        <v>591</v>
      </c>
      <c r="M20" s="152" t="s">
        <v>409</v>
      </c>
      <c r="N20" s="2" t="s">
        <v>388</v>
      </c>
      <c r="O20" s="2" t="s">
        <v>387</v>
      </c>
      <c r="P20" s="22" t="s">
        <v>0</v>
      </c>
      <c r="Q20" s="14" t="s">
        <v>1</v>
      </c>
      <c r="R20" s="14" t="s">
        <v>2</v>
      </c>
      <c r="S20" s="14" t="s">
        <v>3</v>
      </c>
      <c r="T20" s="14" t="s">
        <v>4</v>
      </c>
      <c r="U20" s="14" t="s">
        <v>5</v>
      </c>
      <c r="V20" s="14" t="s">
        <v>6</v>
      </c>
      <c r="W20" s="35" t="s">
        <v>7</v>
      </c>
    </row>
    <row r="21" spans="1:23" ht="18" customHeight="1">
      <c r="A21" s="153" t="s">
        <v>8</v>
      </c>
      <c r="B21" s="61"/>
      <c r="C21" s="61"/>
      <c r="D21" s="61"/>
      <c r="E21" s="61"/>
      <c r="F21" s="61"/>
      <c r="G21" s="62"/>
      <c r="H21" s="61"/>
      <c r="I21" s="61"/>
      <c r="J21" s="160"/>
      <c r="K21" s="71"/>
      <c r="L21" s="72"/>
      <c r="M21" s="162" t="str">
        <f t="shared" ref="M21:M43" si="0">IF(Q21="","",COUNTIF($Q$21:$Q$43,Q21))</f>
        <v/>
      </c>
      <c r="N21" s="12" t="s">
        <v>655</v>
      </c>
      <c r="O21" s="13" t="str">
        <f t="shared" ref="O21:O28" si="1">IF(C21="","","0"&amp;RIGHT(FIXED(J21/100,2),2)&amp;RIGHT(FIXED(K21/100,2),2)&amp;IF(LENB(L21)=1,RIGHT(FIXED(L21/10,1),1),RIGHT(FIXED(L21/100,2),2)))</f>
        <v/>
      </c>
      <c r="P21" s="9" t="str">
        <f>IF(C21="","",IF(I21&lt;&gt;"",228000000+T21*10000+B21,200000000+U21*100+VALUE(RIGHT(V21,2))))</f>
        <v/>
      </c>
      <c r="Q21" s="29" t="str">
        <f>IF(C21="","",IF(LENB(C21)+LENB(D21)&gt;=10,C21&amp;D21,IF(LENB(C21)+LENB(D21)&gt;=8,C21&amp;"  "&amp;D21,IF(LENB(C21)+LENB(D21)&gt;=6,C21&amp;"    "&amp;D21,C21&amp;"      "&amp;D21)))&amp;IF(G21="","","("&amp;G21&amp;")"))</f>
        <v/>
      </c>
      <c r="R21" s="30" t="str">
        <f t="shared" ref="R21:R43" si="2">IF(AND(E21="",F21=""),"",E21&amp;" "&amp;F21)</f>
        <v/>
      </c>
      <c r="S21" s="30" t="str">
        <f>IF(C21="","",2)</f>
        <v/>
      </c>
      <c r="T21" s="21" t="str">
        <f t="shared" ref="T21:T43" si="3">IF(C21="","",$C$8)</f>
        <v/>
      </c>
      <c r="U21" s="1" t="str">
        <f>IF(C21="","",IF(I21&lt;&gt;"",I21,VLOOKUP(H21,jh_code!$E$2:$F$205,2,FALSE)))</f>
        <v/>
      </c>
      <c r="V21" s="1" t="str">
        <f t="shared" ref="V21:V43" si="4">IF(B21="","",B21)</f>
        <v/>
      </c>
      <c r="W21" s="31" t="str">
        <f t="shared" ref="W21:W36" si="5">IF(O21="","",N21&amp;" "&amp;O21)</f>
        <v/>
      </c>
    </row>
    <row r="22" spans="1:23" ht="18" customHeight="1">
      <c r="A22" s="154" t="s">
        <v>643</v>
      </c>
      <c r="B22" s="63"/>
      <c r="C22" s="63"/>
      <c r="D22" s="63"/>
      <c r="E22" s="63"/>
      <c r="F22" s="63"/>
      <c r="G22" s="64"/>
      <c r="H22" s="63"/>
      <c r="I22" s="63"/>
      <c r="J22" s="161"/>
      <c r="K22" s="73"/>
      <c r="L22" s="74"/>
      <c r="M22" s="163" t="str">
        <f t="shared" si="0"/>
        <v/>
      </c>
      <c r="N22" s="12" t="s">
        <v>655</v>
      </c>
      <c r="O22" s="13" t="str">
        <f t="shared" si="1"/>
        <v/>
      </c>
      <c r="P22" s="9" t="str">
        <f t="shared" ref="P22:P43" si="6">IF(C22="","",IF(I22&lt;&gt;"",228000000+T22*10000+B22,200000000+U22*100+VALUE(RIGHT(V22,2))))</f>
        <v/>
      </c>
      <c r="Q22" s="29" t="str">
        <f t="shared" ref="Q22:Q43" si="7">IF(C22="","",IF(LENB(C22)+LENB(D22)&gt;=10,C22&amp;D22,IF(LENB(C22)+LENB(D22)&gt;=8,C22&amp;"  "&amp;D22,IF(LENB(C22)+LENB(D22)&gt;=6,C22&amp;"    "&amp;D22,C22&amp;"      "&amp;D22)))&amp;IF(G22="","","("&amp;G22&amp;")"))</f>
        <v/>
      </c>
      <c r="R22" s="30" t="str">
        <f t="shared" si="2"/>
        <v/>
      </c>
      <c r="S22" s="30" t="str">
        <f t="shared" ref="S22:S43" si="8">IF(C22="","",2)</f>
        <v/>
      </c>
      <c r="T22" s="21" t="str">
        <f t="shared" si="3"/>
        <v/>
      </c>
      <c r="U22" s="1" t="str">
        <f>IF(C22="","",IF(I22&lt;&gt;"",I22,VLOOKUP(H22,jh_code!$E$2:$F$205,2,FALSE)))</f>
        <v/>
      </c>
      <c r="V22" s="1" t="str">
        <f t="shared" si="4"/>
        <v/>
      </c>
      <c r="W22" s="31" t="str">
        <f t="shared" si="5"/>
        <v/>
      </c>
    </row>
    <row r="23" spans="1:23" ht="18" customHeight="1">
      <c r="A23" s="153" t="s">
        <v>718</v>
      </c>
      <c r="B23" s="61"/>
      <c r="C23" s="61"/>
      <c r="D23" s="61"/>
      <c r="E23" s="61"/>
      <c r="F23" s="61"/>
      <c r="G23" s="62"/>
      <c r="H23" s="61"/>
      <c r="I23" s="61"/>
      <c r="J23" s="75"/>
      <c r="K23" s="71"/>
      <c r="L23" s="72"/>
      <c r="M23" s="164" t="str">
        <f t="shared" si="0"/>
        <v/>
      </c>
      <c r="N23" s="12" t="s">
        <v>717</v>
      </c>
      <c r="O23" s="13" t="str">
        <f t="shared" si="1"/>
        <v/>
      </c>
      <c r="P23" s="9" t="str">
        <f t="shared" si="6"/>
        <v/>
      </c>
      <c r="Q23" s="29" t="str">
        <f t="shared" si="7"/>
        <v/>
      </c>
      <c r="R23" s="30" t="str">
        <f t="shared" si="2"/>
        <v/>
      </c>
      <c r="S23" s="30" t="str">
        <f t="shared" si="8"/>
        <v/>
      </c>
      <c r="T23" s="21" t="str">
        <f t="shared" si="3"/>
        <v/>
      </c>
      <c r="U23" s="1" t="str">
        <f>IF(C23="","",IF(I23&lt;&gt;"",I23,VLOOKUP(H23,jh_code!$E$2:$F$205,2,FALSE)))</f>
        <v/>
      </c>
      <c r="V23" s="1" t="str">
        <f t="shared" si="4"/>
        <v/>
      </c>
      <c r="W23" s="31" t="str">
        <f t="shared" si="5"/>
        <v/>
      </c>
    </row>
    <row r="24" spans="1:23" ht="18" customHeight="1">
      <c r="A24" s="154" t="s">
        <v>718</v>
      </c>
      <c r="B24" s="63"/>
      <c r="C24" s="63"/>
      <c r="D24" s="63"/>
      <c r="E24" s="63"/>
      <c r="F24" s="63"/>
      <c r="G24" s="64"/>
      <c r="H24" s="63"/>
      <c r="I24" s="63"/>
      <c r="J24" s="73"/>
      <c r="K24" s="73"/>
      <c r="L24" s="74"/>
      <c r="M24" s="163" t="str">
        <f t="shared" si="0"/>
        <v/>
      </c>
      <c r="N24" s="12" t="s">
        <v>717</v>
      </c>
      <c r="O24" s="13" t="str">
        <f t="shared" si="1"/>
        <v/>
      </c>
      <c r="P24" s="9" t="str">
        <f t="shared" si="6"/>
        <v/>
      </c>
      <c r="Q24" s="29" t="str">
        <f t="shared" si="7"/>
        <v/>
      </c>
      <c r="R24" s="30" t="str">
        <f t="shared" si="2"/>
        <v/>
      </c>
      <c r="S24" s="30" t="str">
        <f t="shared" si="8"/>
        <v/>
      </c>
      <c r="T24" s="21" t="str">
        <f t="shared" si="3"/>
        <v/>
      </c>
      <c r="U24" s="1" t="str">
        <f>IF(C24="","",IF(I24&lt;&gt;"",I24,VLOOKUP(H24,jh_code!$E$2:$F$205,2,FALSE)))</f>
        <v/>
      </c>
      <c r="V24" s="1" t="str">
        <f t="shared" si="4"/>
        <v/>
      </c>
      <c r="W24" s="31" t="str">
        <f t="shared" si="5"/>
        <v/>
      </c>
    </row>
    <row r="25" spans="1:23" ht="18" customHeight="1">
      <c r="A25" s="155" t="s">
        <v>374</v>
      </c>
      <c r="B25" s="65"/>
      <c r="C25" s="65"/>
      <c r="D25" s="65"/>
      <c r="E25" s="65"/>
      <c r="F25" s="65"/>
      <c r="G25" s="66"/>
      <c r="H25" s="65"/>
      <c r="I25" s="65"/>
      <c r="J25" s="75"/>
      <c r="K25" s="75"/>
      <c r="L25" s="76"/>
      <c r="M25" s="165" t="str">
        <f t="shared" si="0"/>
        <v/>
      </c>
      <c r="N25" s="12" t="s">
        <v>656</v>
      </c>
      <c r="O25" s="13" t="str">
        <f t="shared" si="1"/>
        <v/>
      </c>
      <c r="P25" s="9" t="str">
        <f t="shared" si="6"/>
        <v/>
      </c>
      <c r="Q25" s="29" t="str">
        <f t="shared" si="7"/>
        <v/>
      </c>
      <c r="R25" s="30" t="str">
        <f t="shared" si="2"/>
        <v/>
      </c>
      <c r="S25" s="30" t="str">
        <f t="shared" si="8"/>
        <v/>
      </c>
      <c r="T25" s="21" t="str">
        <f t="shared" si="3"/>
        <v/>
      </c>
      <c r="U25" s="1" t="str">
        <f>IF(C25="","",IF(I25&lt;&gt;"",I25,VLOOKUP(H25,jh_code!$E$2:$F$205,2,FALSE)))</f>
        <v/>
      </c>
      <c r="V25" s="1" t="str">
        <f t="shared" si="4"/>
        <v/>
      </c>
      <c r="W25" s="31" t="str">
        <f t="shared" si="5"/>
        <v/>
      </c>
    </row>
    <row r="26" spans="1:23" ht="18" customHeight="1">
      <c r="A26" s="156" t="s">
        <v>374</v>
      </c>
      <c r="B26" s="67"/>
      <c r="C26" s="67"/>
      <c r="D26" s="67"/>
      <c r="E26" s="67"/>
      <c r="F26" s="67"/>
      <c r="G26" s="68"/>
      <c r="H26" s="67"/>
      <c r="I26" s="67"/>
      <c r="J26" s="77"/>
      <c r="K26" s="77"/>
      <c r="L26" s="78"/>
      <c r="M26" s="166" t="str">
        <f t="shared" si="0"/>
        <v/>
      </c>
      <c r="N26" s="12" t="s">
        <v>656</v>
      </c>
      <c r="O26" s="13" t="str">
        <f t="shared" si="1"/>
        <v/>
      </c>
      <c r="P26" s="9" t="str">
        <f t="shared" si="6"/>
        <v/>
      </c>
      <c r="Q26" s="29" t="str">
        <f t="shared" si="7"/>
        <v/>
      </c>
      <c r="R26" s="30" t="str">
        <f t="shared" si="2"/>
        <v/>
      </c>
      <c r="S26" s="30" t="str">
        <f t="shared" si="8"/>
        <v/>
      </c>
      <c r="T26" s="21" t="str">
        <f t="shared" si="3"/>
        <v/>
      </c>
      <c r="U26" s="1" t="str">
        <f>IF(C26="","",IF(I26&lt;&gt;"",I26,VLOOKUP(H26,jh_code!$E$2:$F$205,2,FALSE)))</f>
        <v/>
      </c>
      <c r="V26" s="1" t="str">
        <f t="shared" si="4"/>
        <v/>
      </c>
      <c r="W26" s="31" t="str">
        <f t="shared" si="5"/>
        <v/>
      </c>
    </row>
    <row r="27" spans="1:23" ht="18" customHeight="1">
      <c r="A27" s="153" t="s">
        <v>375</v>
      </c>
      <c r="B27" s="61"/>
      <c r="C27" s="61"/>
      <c r="D27" s="61"/>
      <c r="E27" s="61"/>
      <c r="F27" s="61"/>
      <c r="G27" s="62"/>
      <c r="H27" s="61"/>
      <c r="I27" s="61"/>
      <c r="J27" s="51"/>
      <c r="K27" s="71"/>
      <c r="L27" s="72"/>
      <c r="M27" s="164" t="str">
        <f t="shared" si="0"/>
        <v/>
      </c>
      <c r="N27" s="12" t="s">
        <v>657</v>
      </c>
      <c r="O27" s="13" t="str">
        <f t="shared" si="1"/>
        <v/>
      </c>
      <c r="P27" s="9" t="str">
        <f t="shared" si="6"/>
        <v/>
      </c>
      <c r="Q27" s="29" t="str">
        <f t="shared" si="7"/>
        <v/>
      </c>
      <c r="R27" s="30" t="str">
        <f t="shared" si="2"/>
        <v/>
      </c>
      <c r="S27" s="30" t="str">
        <f t="shared" si="8"/>
        <v/>
      </c>
      <c r="T27" s="21" t="str">
        <f t="shared" si="3"/>
        <v/>
      </c>
      <c r="U27" s="1" t="str">
        <f>IF(C27="","",IF(I27&lt;&gt;"",I27,VLOOKUP(H27,jh_code!$E$2:$F$205,2,FALSE)))</f>
        <v/>
      </c>
      <c r="V27" s="1" t="str">
        <f t="shared" si="4"/>
        <v/>
      </c>
      <c r="W27" s="31" t="str">
        <f t="shared" si="5"/>
        <v/>
      </c>
    </row>
    <row r="28" spans="1:23" ht="18" customHeight="1">
      <c r="A28" s="154" t="s">
        <v>375</v>
      </c>
      <c r="B28" s="63"/>
      <c r="C28" s="63"/>
      <c r="D28" s="63"/>
      <c r="E28" s="63"/>
      <c r="F28" s="63"/>
      <c r="G28" s="64"/>
      <c r="H28" s="63"/>
      <c r="I28" s="63"/>
      <c r="J28" s="52"/>
      <c r="K28" s="73"/>
      <c r="L28" s="74"/>
      <c r="M28" s="163" t="str">
        <f t="shared" si="0"/>
        <v/>
      </c>
      <c r="N28" s="12" t="s">
        <v>657</v>
      </c>
      <c r="O28" s="13" t="str">
        <f t="shared" si="1"/>
        <v/>
      </c>
      <c r="P28" s="9" t="str">
        <f t="shared" si="6"/>
        <v/>
      </c>
      <c r="Q28" s="29" t="str">
        <f t="shared" si="7"/>
        <v/>
      </c>
      <c r="R28" s="30" t="str">
        <f t="shared" si="2"/>
        <v/>
      </c>
      <c r="S28" s="30" t="str">
        <f t="shared" si="8"/>
        <v/>
      </c>
      <c r="T28" s="21" t="str">
        <f t="shared" si="3"/>
        <v/>
      </c>
      <c r="U28" s="1" t="str">
        <f>IF(C28="","",IF(I28&lt;&gt;"",I28,VLOOKUP(H28,jh_code!$E$2:$F$205,2,FALSE)))</f>
        <v/>
      </c>
      <c r="V28" s="1" t="str">
        <f t="shared" si="4"/>
        <v/>
      </c>
      <c r="W28" s="31" t="str">
        <f t="shared" si="5"/>
        <v/>
      </c>
    </row>
    <row r="29" spans="1:23" ht="18" customHeight="1">
      <c r="A29" s="155" t="s">
        <v>697</v>
      </c>
      <c r="B29" s="65"/>
      <c r="C29" s="65"/>
      <c r="D29" s="65"/>
      <c r="E29" s="65"/>
      <c r="F29" s="65"/>
      <c r="G29" s="66"/>
      <c r="H29" s="65"/>
      <c r="I29" s="65"/>
      <c r="J29" s="53"/>
      <c r="K29" s="75"/>
      <c r="L29" s="76"/>
      <c r="M29" s="165" t="str">
        <f t="shared" si="0"/>
        <v/>
      </c>
      <c r="N29" s="12" t="s">
        <v>700</v>
      </c>
      <c r="O29" s="13" t="str">
        <f t="shared" ref="O29:O36" si="9">IF(C29="","","0"&amp;RIGHT(FIXED(K29/100,2),2)&amp;RIGHT(FIXED(L29/100,2),2))</f>
        <v/>
      </c>
      <c r="P29" s="9" t="str">
        <f t="shared" si="6"/>
        <v/>
      </c>
      <c r="Q29" s="29" t="str">
        <f t="shared" si="7"/>
        <v/>
      </c>
      <c r="R29" s="30" t="str">
        <f t="shared" si="2"/>
        <v/>
      </c>
      <c r="S29" s="30" t="str">
        <f t="shared" si="8"/>
        <v/>
      </c>
      <c r="T29" s="21" t="str">
        <f t="shared" si="3"/>
        <v/>
      </c>
      <c r="U29" s="1" t="str">
        <f>IF(C29="","",IF(I29&lt;&gt;"",I29,VLOOKUP(H29,jh_code!$E$2:$F$205,2,FALSE)))</f>
        <v/>
      </c>
      <c r="V29" s="1" t="str">
        <f t="shared" si="4"/>
        <v/>
      </c>
      <c r="W29" s="31" t="str">
        <f t="shared" si="5"/>
        <v/>
      </c>
    </row>
    <row r="30" spans="1:23" ht="18" customHeight="1">
      <c r="A30" s="156" t="s">
        <v>697</v>
      </c>
      <c r="B30" s="67"/>
      <c r="C30" s="67"/>
      <c r="D30" s="67"/>
      <c r="E30" s="67"/>
      <c r="F30" s="67"/>
      <c r="G30" s="68"/>
      <c r="H30" s="67"/>
      <c r="I30" s="67"/>
      <c r="J30" s="54"/>
      <c r="K30" s="77"/>
      <c r="L30" s="78"/>
      <c r="M30" s="166" t="str">
        <f t="shared" si="0"/>
        <v/>
      </c>
      <c r="N30" s="12" t="s">
        <v>701</v>
      </c>
      <c r="O30" s="13" t="str">
        <f t="shared" si="9"/>
        <v/>
      </c>
      <c r="P30" s="9" t="str">
        <f t="shared" si="6"/>
        <v/>
      </c>
      <c r="Q30" s="29" t="str">
        <f t="shared" si="7"/>
        <v/>
      </c>
      <c r="R30" s="30" t="str">
        <f t="shared" si="2"/>
        <v/>
      </c>
      <c r="S30" s="30" t="str">
        <f t="shared" si="8"/>
        <v/>
      </c>
      <c r="T30" s="21" t="str">
        <f t="shared" si="3"/>
        <v/>
      </c>
      <c r="U30" s="1" t="str">
        <f>IF(C30="","",IF(I30&lt;&gt;"",I30,VLOOKUP(H30,jh_code!$E$2:$F$205,2,FALSE)))</f>
        <v/>
      </c>
      <c r="V30" s="1" t="str">
        <f t="shared" si="4"/>
        <v/>
      </c>
      <c r="W30" s="31" t="str">
        <f t="shared" si="5"/>
        <v/>
      </c>
    </row>
    <row r="31" spans="1:23" ht="18" customHeight="1">
      <c r="A31" s="153" t="s">
        <v>698</v>
      </c>
      <c r="B31" s="61"/>
      <c r="C31" s="61"/>
      <c r="D31" s="61"/>
      <c r="E31" s="61"/>
      <c r="F31" s="61"/>
      <c r="G31" s="62"/>
      <c r="H31" s="61"/>
      <c r="I31" s="61"/>
      <c r="J31" s="51"/>
      <c r="K31" s="71"/>
      <c r="L31" s="72"/>
      <c r="M31" s="164" t="str">
        <f t="shared" si="0"/>
        <v/>
      </c>
      <c r="N31" s="12" t="s">
        <v>703</v>
      </c>
      <c r="O31" s="13" t="str">
        <f t="shared" si="9"/>
        <v/>
      </c>
      <c r="P31" s="9" t="str">
        <f t="shared" si="6"/>
        <v/>
      </c>
      <c r="Q31" s="29" t="str">
        <f t="shared" si="7"/>
        <v/>
      </c>
      <c r="R31" s="30" t="str">
        <f t="shared" si="2"/>
        <v/>
      </c>
      <c r="S31" s="30" t="str">
        <f t="shared" si="8"/>
        <v/>
      </c>
      <c r="T31" s="21" t="str">
        <f t="shared" si="3"/>
        <v/>
      </c>
      <c r="U31" s="1" t="str">
        <f>IF(C31="","",IF(I31&lt;&gt;"",I31,VLOOKUP(H31,jh_code!$E$2:$F$205,2,FALSE)))</f>
        <v/>
      </c>
      <c r="V31" s="1" t="str">
        <f t="shared" si="4"/>
        <v/>
      </c>
      <c r="W31" s="31" t="str">
        <f t="shared" si="5"/>
        <v/>
      </c>
    </row>
    <row r="32" spans="1:23" ht="18" customHeight="1">
      <c r="A32" s="154" t="s">
        <v>698</v>
      </c>
      <c r="B32" s="63"/>
      <c r="C32" s="63"/>
      <c r="D32" s="63"/>
      <c r="E32" s="63"/>
      <c r="F32" s="63"/>
      <c r="G32" s="64"/>
      <c r="H32" s="63"/>
      <c r="I32" s="63"/>
      <c r="J32" s="52"/>
      <c r="K32" s="73"/>
      <c r="L32" s="74"/>
      <c r="M32" s="163" t="str">
        <f t="shared" si="0"/>
        <v/>
      </c>
      <c r="N32" s="12" t="s">
        <v>703</v>
      </c>
      <c r="O32" s="13" t="str">
        <f t="shared" si="9"/>
        <v/>
      </c>
      <c r="P32" s="9" t="str">
        <f t="shared" si="6"/>
        <v/>
      </c>
      <c r="Q32" s="29" t="str">
        <f t="shared" si="7"/>
        <v/>
      </c>
      <c r="R32" s="30" t="str">
        <f t="shared" si="2"/>
        <v/>
      </c>
      <c r="S32" s="30" t="str">
        <f t="shared" si="8"/>
        <v/>
      </c>
      <c r="T32" s="21" t="str">
        <f t="shared" si="3"/>
        <v/>
      </c>
      <c r="U32" s="1" t="str">
        <f>IF(C32="","",IF(I32&lt;&gt;"",I32,VLOOKUP(H32,jh_code!$E$2:$F$205,2,FALSE)))</f>
        <v/>
      </c>
      <c r="V32" s="1" t="str">
        <f t="shared" si="4"/>
        <v/>
      </c>
      <c r="W32" s="31" t="str">
        <f t="shared" si="5"/>
        <v/>
      </c>
    </row>
    <row r="33" spans="1:23" ht="18" customHeight="1">
      <c r="A33" s="302"/>
      <c r="B33" s="303"/>
      <c r="C33" s="303"/>
      <c r="D33" s="303"/>
      <c r="E33" s="303"/>
      <c r="F33" s="303"/>
      <c r="G33" s="304"/>
      <c r="H33" s="303"/>
      <c r="I33" s="303"/>
      <c r="J33" s="305"/>
      <c r="K33" s="305"/>
      <c r="L33" s="306"/>
      <c r="M33" s="165" t="str">
        <f t="shared" si="0"/>
        <v/>
      </c>
      <c r="N33" s="12" t="s">
        <v>731</v>
      </c>
      <c r="O33" s="13" t="str">
        <f>IF(C33="","","0"&amp;RIGHT(FIXED(J33/100,2),2)&amp;RIGHT(FIXED(K33/100,2),2)&amp;IF(LENB(L33)=1,RIGHT(FIXED(L33/10,1),1),RIGHT(FIXED(L33/100,2),2)))</f>
        <v/>
      </c>
      <c r="P33" s="9" t="str">
        <f t="shared" si="6"/>
        <v/>
      </c>
      <c r="Q33" s="29" t="str">
        <f t="shared" si="7"/>
        <v/>
      </c>
      <c r="R33" s="30" t="str">
        <f t="shared" si="2"/>
        <v/>
      </c>
      <c r="S33" s="30" t="str">
        <f t="shared" si="8"/>
        <v/>
      </c>
      <c r="T33" s="21" t="str">
        <f t="shared" si="3"/>
        <v/>
      </c>
      <c r="U33" s="1" t="str">
        <f>IF(C33="","",IF(I33&lt;&gt;"",I33,VLOOKUP(H33,jh_code!$E$2:$F$205,2,FALSE)))</f>
        <v/>
      </c>
      <c r="V33" s="1" t="str">
        <f t="shared" si="4"/>
        <v/>
      </c>
      <c r="W33" s="31" t="str">
        <f t="shared" si="5"/>
        <v/>
      </c>
    </row>
    <row r="34" spans="1:23" ht="18" customHeight="1">
      <c r="A34" s="154"/>
      <c r="B34" s="307"/>
      <c r="C34" s="307"/>
      <c r="D34" s="307"/>
      <c r="E34" s="307"/>
      <c r="F34" s="307"/>
      <c r="G34" s="308"/>
      <c r="H34" s="307"/>
      <c r="I34" s="307"/>
      <c r="J34" s="309"/>
      <c r="K34" s="309"/>
      <c r="L34" s="310"/>
      <c r="M34" s="166" t="str">
        <f t="shared" si="0"/>
        <v/>
      </c>
      <c r="N34" s="12" t="s">
        <v>732</v>
      </c>
      <c r="O34" s="13" t="str">
        <f>IF(C34="","","0"&amp;RIGHT(FIXED(J34/100,2),2)&amp;RIGHT(FIXED(K34/100,2),2)&amp;IF(LENB(L34)=1,RIGHT(FIXED(L34/10,1),1),RIGHT(FIXED(L34/100,2),2)))</f>
        <v/>
      </c>
      <c r="P34" s="9" t="str">
        <f t="shared" si="6"/>
        <v/>
      </c>
      <c r="Q34" s="29" t="str">
        <f t="shared" si="7"/>
        <v/>
      </c>
      <c r="R34" s="30" t="str">
        <f t="shared" si="2"/>
        <v/>
      </c>
      <c r="S34" s="30" t="str">
        <f t="shared" si="8"/>
        <v/>
      </c>
      <c r="T34" s="21" t="str">
        <f t="shared" si="3"/>
        <v/>
      </c>
      <c r="U34" s="1" t="str">
        <f>IF(C34="","",IF(I34&lt;&gt;"",I34,VLOOKUP(H34,jh_code!$E$2:$F$205,2,FALSE)))</f>
        <v/>
      </c>
      <c r="V34" s="1" t="str">
        <f t="shared" si="4"/>
        <v/>
      </c>
      <c r="W34" s="31" t="str">
        <f t="shared" si="5"/>
        <v/>
      </c>
    </row>
    <row r="35" spans="1:23" ht="18" customHeight="1">
      <c r="A35" s="155" t="s">
        <v>691</v>
      </c>
      <c r="B35" s="61"/>
      <c r="C35" s="61"/>
      <c r="D35" s="61"/>
      <c r="E35" s="61"/>
      <c r="F35" s="61"/>
      <c r="G35" s="62"/>
      <c r="H35" s="61"/>
      <c r="I35" s="61"/>
      <c r="J35" s="160"/>
      <c r="K35" s="71"/>
      <c r="L35" s="72"/>
      <c r="M35" s="164" t="str">
        <f t="shared" si="0"/>
        <v/>
      </c>
      <c r="N35" s="12" t="s">
        <v>664</v>
      </c>
      <c r="O35" s="13" t="str">
        <f t="shared" si="9"/>
        <v/>
      </c>
      <c r="P35" s="9" t="str">
        <f t="shared" si="6"/>
        <v/>
      </c>
      <c r="Q35" s="29" t="str">
        <f t="shared" si="7"/>
        <v/>
      </c>
      <c r="R35" s="30" t="str">
        <f t="shared" si="2"/>
        <v/>
      </c>
      <c r="S35" s="30" t="str">
        <f t="shared" si="8"/>
        <v/>
      </c>
      <c r="T35" s="21" t="str">
        <f t="shared" si="3"/>
        <v/>
      </c>
      <c r="U35" s="1" t="str">
        <f>IF(C35="","",IF(I35&lt;&gt;"",I35,VLOOKUP(H35,jh_code!$E$2:$F$205,2,FALSE)))</f>
        <v/>
      </c>
      <c r="V35" s="1" t="str">
        <f t="shared" si="4"/>
        <v/>
      </c>
      <c r="W35" s="31" t="str">
        <f t="shared" si="5"/>
        <v/>
      </c>
    </row>
    <row r="36" spans="1:23" ht="18" customHeight="1">
      <c r="A36" s="154" t="s">
        <v>691</v>
      </c>
      <c r="B36" s="63"/>
      <c r="C36" s="63"/>
      <c r="D36" s="63"/>
      <c r="E36" s="63"/>
      <c r="F36" s="63"/>
      <c r="G36" s="64"/>
      <c r="H36" s="63"/>
      <c r="I36" s="63"/>
      <c r="J36" s="161"/>
      <c r="K36" s="73"/>
      <c r="L36" s="74"/>
      <c r="M36" s="163" t="str">
        <f t="shared" si="0"/>
        <v/>
      </c>
      <c r="N36" s="12" t="s">
        <v>664</v>
      </c>
      <c r="O36" s="13" t="str">
        <f t="shared" si="9"/>
        <v/>
      </c>
      <c r="P36" s="9" t="str">
        <f t="shared" si="6"/>
        <v/>
      </c>
      <c r="Q36" s="29" t="str">
        <f t="shared" si="7"/>
        <v/>
      </c>
      <c r="R36" s="30" t="str">
        <f t="shared" si="2"/>
        <v/>
      </c>
      <c r="S36" s="30" t="str">
        <f t="shared" si="8"/>
        <v/>
      </c>
      <c r="T36" s="21" t="str">
        <f t="shared" si="3"/>
        <v/>
      </c>
      <c r="U36" s="1" t="str">
        <f>IF(C36="","",IF(I36&lt;&gt;"",I36,VLOOKUP(H36,jh_code!$E$2:$F$205,2,FALSE)))</f>
        <v/>
      </c>
      <c r="V36" s="1" t="str">
        <f t="shared" si="4"/>
        <v/>
      </c>
      <c r="W36" s="31" t="str">
        <f t="shared" si="5"/>
        <v/>
      </c>
    </row>
    <row r="37" spans="1:23" ht="18" customHeight="1">
      <c r="A37" s="155" t="s">
        <v>691</v>
      </c>
      <c r="B37" s="65"/>
      <c r="C37" s="65"/>
      <c r="D37" s="65"/>
      <c r="E37" s="65"/>
      <c r="F37" s="65"/>
      <c r="G37" s="66"/>
      <c r="H37" s="65"/>
      <c r="I37" s="65"/>
      <c r="J37" s="168"/>
      <c r="K37" s="137"/>
      <c r="L37" s="138"/>
      <c r="M37" s="165" t="str">
        <f>IF(Q37="","",COUNTIF($Q$21:$Q$43,Q37))</f>
        <v/>
      </c>
      <c r="N37" s="12" t="s">
        <v>664</v>
      </c>
      <c r="O37" s="13" t="str">
        <f>IF(C37="","","0"&amp;RIGHT(FIXED(J37/100,2),2)&amp;RIGHT(FIXED(K37/100,2),2)&amp;IF(LENB(L37)=1,RIGHT(FIXED(L37/10,1),1),RIGHT(FIXED(L37/100,2),2)))</f>
        <v/>
      </c>
      <c r="P37" s="9" t="str">
        <f>IF(C37="","",IF(I37&lt;&gt;"",228000000+T37*10000+B37,200000000+U37*100+VALUE(RIGHT(V37,2))))</f>
        <v/>
      </c>
      <c r="Q37" s="29" t="str">
        <f t="shared" si="7"/>
        <v/>
      </c>
      <c r="R37" s="30" t="str">
        <f>IF(AND(E37="",F37=""),"",E37&amp;" "&amp;F37)</f>
        <v/>
      </c>
      <c r="S37" s="30" t="str">
        <f>IF(C37="","",2)</f>
        <v/>
      </c>
      <c r="T37" s="21" t="str">
        <f>IF(C37="","",$C$8)</f>
        <v/>
      </c>
      <c r="U37" s="1" t="str">
        <f>IF(C37="","",IF(I37&lt;&gt;"",I37,VLOOKUP(H37,jh_code!$E$2:$F$205,2,FALSE)))</f>
        <v/>
      </c>
      <c r="V37" s="1" t="str">
        <f>IF(B37="","",B37)</f>
        <v/>
      </c>
      <c r="W37" s="31" t="str">
        <f>IF(O37="","",N37&amp;" "&amp;O37)</f>
        <v/>
      </c>
    </row>
    <row r="38" spans="1:23" ht="18" customHeight="1">
      <c r="A38" s="156" t="s">
        <v>691</v>
      </c>
      <c r="B38" s="67"/>
      <c r="C38" s="67"/>
      <c r="D38" s="67"/>
      <c r="E38" s="67"/>
      <c r="F38" s="67"/>
      <c r="G38" s="68"/>
      <c r="H38" s="67"/>
      <c r="I38" s="67"/>
      <c r="J38" s="169"/>
      <c r="K38" s="139"/>
      <c r="L38" s="140"/>
      <c r="M38" s="166" t="str">
        <f>IF(Q38="","",COUNTIF($Q$21:$Q$43,Q38))</f>
        <v/>
      </c>
      <c r="N38" s="12" t="s">
        <v>664</v>
      </c>
      <c r="O38" s="13" t="str">
        <f>IF(C38="","","0"&amp;RIGHT(FIXED(J38/100,2),2)&amp;RIGHT(FIXED(K38/100,2),2)&amp;IF(LENB(L38)=1,RIGHT(FIXED(L38/10,1),1),RIGHT(FIXED(L38/100,2),2)))</f>
        <v/>
      </c>
      <c r="P38" s="9" t="str">
        <f>IF(C38="","",IF(I38&lt;&gt;"",228000000+T38*10000+B38,200000000+U38*100+VALUE(RIGHT(V38,2))))</f>
        <v/>
      </c>
      <c r="Q38" s="29" t="str">
        <f t="shared" si="7"/>
        <v/>
      </c>
      <c r="R38" s="30" t="str">
        <f>IF(AND(E38="",F38=""),"",E38&amp;" "&amp;F38)</f>
        <v/>
      </c>
      <c r="S38" s="30" t="str">
        <f>IF(C38="","",2)</f>
        <v/>
      </c>
      <c r="T38" s="21" t="str">
        <f>IF(C38="","",$C$8)</f>
        <v/>
      </c>
      <c r="U38" s="1" t="str">
        <f>IF(C38="","",IF(I38&lt;&gt;"",I38,VLOOKUP(H38,jh_code!$E$2:$F$205,2,FALSE)))</f>
        <v/>
      </c>
      <c r="V38" s="1" t="str">
        <f>IF(B38="","",B38)</f>
        <v/>
      </c>
      <c r="W38" s="31" t="str">
        <f>IF(O38="","",N38&amp;" "&amp;O38)</f>
        <v/>
      </c>
    </row>
    <row r="39" spans="1:23" ht="18" hidden="1" customHeight="1">
      <c r="A39" s="157"/>
      <c r="B39" s="123"/>
      <c r="C39" s="123"/>
      <c r="D39" s="123"/>
      <c r="E39" s="123"/>
      <c r="F39" s="123"/>
      <c r="G39" s="124"/>
      <c r="H39" s="123"/>
      <c r="I39" s="123"/>
      <c r="J39" s="160"/>
      <c r="K39" s="125"/>
      <c r="L39" s="126"/>
      <c r="M39" s="164" t="str">
        <f>IF(Q39="","",COUNTIF($Q$21:$Q$43,Q39))</f>
        <v/>
      </c>
      <c r="N39" s="12" t="s">
        <v>690</v>
      </c>
      <c r="O39" s="13" t="str">
        <f>IF(C39="","","0"&amp;RIGHT(FIXED(J39/100,2),2)&amp;RIGHT(FIXED(K39/100,2),2)&amp;IF(LENB(L39)=1,RIGHT(FIXED(L39/10,1),1),RIGHT(FIXED(L39/100,2),2)))</f>
        <v/>
      </c>
      <c r="P39" s="9" t="str">
        <f>IF(C39="","",IF(I39&lt;&gt;"",228000000+T39*10000+B39,200000000+U39*100+VALUE(RIGHT(V39,2))))</f>
        <v/>
      </c>
      <c r="Q39" s="29" t="str">
        <f t="shared" si="7"/>
        <v/>
      </c>
      <c r="R39" s="30" t="str">
        <f>IF(AND(E39="",F39=""),"",E39&amp;" "&amp;F39)</f>
        <v/>
      </c>
      <c r="S39" s="30" t="str">
        <f>IF(C39="","",2)</f>
        <v/>
      </c>
      <c r="T39" s="21" t="str">
        <f>IF(C39="","",$C$8)</f>
        <v/>
      </c>
      <c r="U39" s="1" t="str">
        <f>IF(C39="","",IF(I39&lt;&gt;"",I39,VLOOKUP(H39,jh_code!$E$2:$F$205,2,FALSE)))</f>
        <v/>
      </c>
      <c r="V39" s="1" t="str">
        <f>IF(B39="","",B39)</f>
        <v/>
      </c>
      <c r="W39" s="31" t="str">
        <f>IF(O39="","",N39&amp;" "&amp;O39)</f>
        <v/>
      </c>
    </row>
    <row r="40" spans="1:23" ht="18" hidden="1" customHeight="1">
      <c r="A40" s="158"/>
      <c r="B40" s="127"/>
      <c r="C40" s="127"/>
      <c r="D40" s="127"/>
      <c r="E40" s="127"/>
      <c r="F40" s="127"/>
      <c r="G40" s="128"/>
      <c r="H40" s="127"/>
      <c r="I40" s="127"/>
      <c r="J40" s="161"/>
      <c r="K40" s="129"/>
      <c r="L40" s="130"/>
      <c r="M40" s="163" t="str">
        <f>IF(Q40="","",COUNTIF($Q$21:$Q$43,Q40))</f>
        <v/>
      </c>
      <c r="N40" s="12" t="s">
        <v>690</v>
      </c>
      <c r="O40" s="13" t="str">
        <f>IF(C40="","","0"&amp;RIGHT(FIXED(J40/100,2),2)&amp;RIGHT(FIXED(K40/100,2),2)&amp;IF(LENB(L40)=1,RIGHT(FIXED(L40/10,1),1),RIGHT(FIXED(L40/100,2),2)))</f>
        <v/>
      </c>
      <c r="P40" s="9" t="str">
        <f>IF(C40="","",IF(I40&lt;&gt;"",228000000+T40*10000+B40,200000000+U40*100+VALUE(RIGHT(V40,2))))</f>
        <v/>
      </c>
      <c r="Q40" s="29" t="str">
        <f t="shared" si="7"/>
        <v/>
      </c>
      <c r="R40" s="30" t="str">
        <f>IF(AND(E40="",F40=""),"",E40&amp;" "&amp;F40)</f>
        <v/>
      </c>
      <c r="S40" s="30" t="str">
        <f>IF(C40="","",2)</f>
        <v/>
      </c>
      <c r="T40" s="21" t="str">
        <f>IF(C40="","",$C$8)</f>
        <v/>
      </c>
      <c r="U40" s="1" t="str">
        <f>IF(C40="","",IF(I40&lt;&gt;"",I40,VLOOKUP(H40,jh_code!$E$2:$F$205,2,FALSE)))</f>
        <v/>
      </c>
      <c r="V40" s="1" t="str">
        <f>IF(B40="","",B40)</f>
        <v/>
      </c>
      <c r="W40" s="31" t="str">
        <f>IF(O40="","",N40&amp;" "&amp;O40)</f>
        <v/>
      </c>
    </row>
    <row r="41" spans="1:23" ht="18" customHeight="1">
      <c r="A41" s="157" t="s">
        <v>369</v>
      </c>
      <c r="B41" s="61"/>
      <c r="C41" s="61"/>
      <c r="D41" s="61"/>
      <c r="E41" s="61"/>
      <c r="F41" s="61"/>
      <c r="G41" s="62"/>
      <c r="H41" s="61"/>
      <c r="I41" s="61"/>
      <c r="J41" s="160"/>
      <c r="K41" s="170"/>
      <c r="L41" s="167"/>
      <c r="M41" s="164" t="str">
        <f t="shared" si="0"/>
        <v/>
      </c>
      <c r="N41" s="12"/>
      <c r="O41" s="136" t="s">
        <v>676</v>
      </c>
      <c r="P41" s="9" t="str">
        <f t="shared" si="6"/>
        <v/>
      </c>
      <c r="Q41" s="29" t="str">
        <f t="shared" si="7"/>
        <v/>
      </c>
      <c r="R41" s="30" t="str">
        <f t="shared" si="2"/>
        <v/>
      </c>
      <c r="S41" s="30" t="str">
        <f t="shared" si="8"/>
        <v/>
      </c>
      <c r="T41" s="21" t="str">
        <f t="shared" si="3"/>
        <v/>
      </c>
      <c r="U41" s="1" t="str">
        <f>IF(C41="","",IF(I41&lt;&gt;"",I41,VLOOKUP(H41,jh_code!$E$2:$F$205,2,FALSE)))</f>
        <v/>
      </c>
      <c r="V41" s="1" t="str">
        <f t="shared" si="4"/>
        <v/>
      </c>
      <c r="W41" s="31"/>
    </row>
    <row r="42" spans="1:23" ht="18" customHeight="1">
      <c r="A42" s="159" t="s">
        <v>592</v>
      </c>
      <c r="B42" s="69"/>
      <c r="C42" s="69"/>
      <c r="D42" s="69"/>
      <c r="E42" s="69"/>
      <c r="F42" s="69"/>
      <c r="G42" s="70"/>
      <c r="H42" s="69"/>
      <c r="I42" s="69"/>
      <c r="J42" s="170"/>
      <c r="K42" s="170"/>
      <c r="L42" s="167"/>
      <c r="M42" s="167" t="str">
        <f t="shared" si="0"/>
        <v/>
      </c>
      <c r="N42" s="12"/>
      <c r="O42" s="13"/>
      <c r="P42" s="9" t="str">
        <f t="shared" si="6"/>
        <v/>
      </c>
      <c r="Q42" s="29" t="str">
        <f t="shared" si="7"/>
        <v/>
      </c>
      <c r="R42" s="30" t="str">
        <f t="shared" si="2"/>
        <v/>
      </c>
      <c r="S42" s="30" t="str">
        <f t="shared" si="8"/>
        <v/>
      </c>
      <c r="T42" s="21" t="str">
        <f t="shared" si="3"/>
        <v/>
      </c>
      <c r="U42" s="1" t="str">
        <f>IF(C42="","",IF(I42&lt;&gt;"",I42,VLOOKUP(H42,jh_code!$E$2:$F$205,2,FALSE)))</f>
        <v/>
      </c>
      <c r="V42" s="1" t="str">
        <f t="shared" si="4"/>
        <v/>
      </c>
      <c r="W42" s="31"/>
    </row>
    <row r="43" spans="1:23" ht="18" customHeight="1">
      <c r="A43" s="158" t="s">
        <v>593</v>
      </c>
      <c r="B43" s="63"/>
      <c r="C43" s="63"/>
      <c r="D43" s="63"/>
      <c r="E43" s="63"/>
      <c r="F43" s="63"/>
      <c r="G43" s="64"/>
      <c r="H43" s="63"/>
      <c r="I43" s="63"/>
      <c r="J43" s="161"/>
      <c r="K43" s="161"/>
      <c r="L43" s="163"/>
      <c r="M43" s="163" t="str">
        <f t="shared" si="0"/>
        <v/>
      </c>
      <c r="N43" s="12"/>
      <c r="O43" s="13"/>
      <c r="P43" s="10" t="str">
        <f t="shared" si="6"/>
        <v/>
      </c>
      <c r="Q43" s="32" t="str">
        <f>IF(C43="","",IF(LENB(C43)+LENB(D43)&gt;=10,C43&amp;D43,IF(LENB(C43)+LENB(D43)&gt;=8,C43&amp;"  "&amp;D43,IF(LENB(C43)+LENB(D43)&gt;=6,C43&amp;"    "&amp;D43,C43&amp;"      "&amp;D43)))&amp;IF(G43="","","("&amp;G43&amp;")"))</f>
        <v/>
      </c>
      <c r="R43" s="33" t="str">
        <f t="shared" si="2"/>
        <v/>
      </c>
      <c r="S43" s="33" t="str">
        <f t="shared" si="8"/>
        <v/>
      </c>
      <c r="T43" s="20" t="str">
        <f t="shared" si="3"/>
        <v/>
      </c>
      <c r="U43" s="11" t="str">
        <f>IF(C43="","",IF(I43&lt;&gt;"",I43,VLOOKUP(H43,jh_code!$E$2:$F$205,2,FALSE)))</f>
        <v/>
      </c>
      <c r="V43" s="11" t="str">
        <f t="shared" si="4"/>
        <v/>
      </c>
      <c r="W43" s="34"/>
    </row>
    <row r="44" spans="1:23">
      <c r="A44" s="220" t="s">
        <v>647</v>
      </c>
      <c r="B44" s="220"/>
      <c r="C44" s="220"/>
    </row>
    <row r="45" spans="1:23">
      <c r="A45" s="221"/>
      <c r="B45" s="221"/>
      <c r="C45" s="221"/>
      <c r="I45" s="188" t="s">
        <v>780</v>
      </c>
      <c r="J45" s="265" t="s">
        <v>21</v>
      </c>
      <c r="K45" s="266"/>
      <c r="L45" s="267"/>
      <c r="M45" s="173" t="s">
        <v>410</v>
      </c>
    </row>
    <row r="46" spans="1:23" ht="18" customHeight="1">
      <c r="A46" s="171"/>
      <c r="B46" s="148" t="s">
        <v>23</v>
      </c>
      <c r="C46" s="148" t="s">
        <v>17</v>
      </c>
      <c r="D46" s="148" t="s">
        <v>18</v>
      </c>
      <c r="E46" s="148" t="s">
        <v>370</v>
      </c>
      <c r="F46" s="148" t="s">
        <v>371</v>
      </c>
      <c r="G46" s="148" t="s">
        <v>19</v>
      </c>
      <c r="H46" s="148" t="s">
        <v>20</v>
      </c>
      <c r="I46" s="188" t="s">
        <v>781</v>
      </c>
      <c r="J46" s="148" t="s">
        <v>22</v>
      </c>
      <c r="K46" s="148" t="s">
        <v>372</v>
      </c>
      <c r="L46" s="172" t="s">
        <v>591</v>
      </c>
      <c r="M46" s="152" t="s">
        <v>409</v>
      </c>
    </row>
    <row r="47" spans="1:23" ht="18" customHeight="1">
      <c r="A47" s="157" t="s">
        <v>658</v>
      </c>
      <c r="B47" s="79"/>
      <c r="C47" s="79"/>
      <c r="D47" s="79"/>
      <c r="E47" s="79"/>
      <c r="F47" s="79"/>
      <c r="G47" s="79"/>
      <c r="H47" s="178" t="str">
        <f>IF(B47="","",IF(ISERROR(VLOOKUP(VALUE(LEFT(B47,3)),jh_code!$A$2:$B$351,2,FALSE))=TRUE,"該当番号なし",VLOOKUP(VALUE(LEFT(B47,3)),jh_code!$A$2:$B$351,2,FALSE)))</f>
        <v/>
      </c>
      <c r="I47" s="185"/>
      <c r="J47" s="181"/>
      <c r="K47" s="82"/>
      <c r="L47" s="84"/>
      <c r="M47" s="174" t="str">
        <f t="shared" ref="M47:M65" si="10">IF(Q47="","",COUNTIF($Q$47:$Q$65,Q47))</f>
        <v/>
      </c>
      <c r="N47" s="12" t="s">
        <v>660</v>
      </c>
      <c r="O47" s="13" t="str">
        <f t="shared" ref="O47:O52" si="11">IF(C47="","","0"&amp;RIGHT(FIXED(J47/100,2),2)&amp;RIGHT(FIXED(K47/100,2),2)&amp;IF(LENB(L47)=1,RIGHT(FIXED(L47/10,1),1),RIGHT(FIXED(L47/100,2),2)))</f>
        <v/>
      </c>
      <c r="P47" s="36" t="str">
        <f>IF(C47="","",228500000+B47)</f>
        <v/>
      </c>
      <c r="Q47" s="37" t="str">
        <f t="shared" ref="Q47:Q65" si="12">IF(C47="","",IF(LENB(C47)+LENB(D47)&gt;=10,C47&amp;D47,IF(LENB(C47)+LENB(D47)&gt;=8,C47&amp;"  "&amp;D47,IF(LENB(C47)+LENB(D47)&gt;=6,C47&amp;"    "&amp;D47,C47&amp;"      "&amp;D47)))&amp;IF(G47="","","("&amp;G47&amp;")"))</f>
        <v/>
      </c>
      <c r="R47" s="38" t="str">
        <f t="shared" ref="R47:R65" si="13">IF(AND(E47="",F47=""),"",E47&amp;" "&amp;F47)</f>
        <v/>
      </c>
      <c r="S47" s="38" t="str">
        <f t="shared" ref="S47:S65" si="14">IF(C47="","",2)</f>
        <v/>
      </c>
      <c r="T47" s="19" t="str">
        <f t="shared" ref="T47:T65" si="15">IF(C47="","",$C$8)</f>
        <v/>
      </c>
      <c r="U47" s="19" t="str">
        <f>IF(P47="","",VALUE(MID(P47,2,6)))&amp;(IF(I47="","",I47))</f>
        <v/>
      </c>
      <c r="V47" s="19" t="str">
        <f t="shared" ref="V47:V65" si="16">IF(B47="","",VALUE(LEFT(B47,3)))</f>
        <v/>
      </c>
      <c r="W47" s="39" t="str">
        <f t="shared" ref="W47:W58" si="17">IF(O47="","",N47&amp;" "&amp;O47)</f>
        <v/>
      </c>
    </row>
    <row r="48" spans="1:23" ht="18" customHeight="1">
      <c r="A48" s="158" t="s">
        <v>658</v>
      </c>
      <c r="B48" s="80"/>
      <c r="C48" s="80"/>
      <c r="D48" s="80"/>
      <c r="E48" s="80"/>
      <c r="F48" s="80"/>
      <c r="G48" s="80"/>
      <c r="H48" s="179" t="str">
        <f>IF(B48="","",IF(ISERROR(VLOOKUP(VALUE(LEFT(B48,3)),jh_code!$A$2:$B$351,2,FALSE))=TRUE,"該当番号なし",VLOOKUP(VALUE(LEFT(B48,3)),jh_code!$A$2:$B$351,2,FALSE)))</f>
        <v/>
      </c>
      <c r="I48" s="186"/>
      <c r="J48" s="182"/>
      <c r="K48" s="83"/>
      <c r="L48" s="85"/>
      <c r="M48" s="175" t="str">
        <f t="shared" si="10"/>
        <v/>
      </c>
      <c r="N48" s="12" t="s">
        <v>660</v>
      </c>
      <c r="O48" s="13" t="str">
        <f t="shared" si="11"/>
        <v/>
      </c>
      <c r="P48" s="40" t="str">
        <f t="shared" ref="P48:P65" si="18">IF(C48="","",228500000+B48)</f>
        <v/>
      </c>
      <c r="Q48" s="29" t="str">
        <f t="shared" si="12"/>
        <v/>
      </c>
      <c r="R48" s="30" t="str">
        <f t="shared" si="13"/>
        <v/>
      </c>
      <c r="S48" s="30" t="str">
        <f t="shared" si="14"/>
        <v/>
      </c>
      <c r="T48" s="21" t="str">
        <f t="shared" si="15"/>
        <v/>
      </c>
      <c r="U48" s="21" t="str">
        <f t="shared" ref="U48:U65" si="19">IF(P48="","",VALUE(MID(P48,2,6)))&amp;(IF(I48="","",I48))</f>
        <v/>
      </c>
      <c r="V48" s="21" t="str">
        <f t="shared" si="16"/>
        <v/>
      </c>
      <c r="W48" s="31" t="str">
        <f t="shared" si="17"/>
        <v/>
      </c>
    </row>
    <row r="49" spans="1:23" ht="18" customHeight="1">
      <c r="A49" s="157" t="s">
        <v>659</v>
      </c>
      <c r="B49" s="79"/>
      <c r="C49" s="79"/>
      <c r="D49" s="79"/>
      <c r="E49" s="79"/>
      <c r="F49" s="79"/>
      <c r="G49" s="79"/>
      <c r="H49" s="178" t="str">
        <f>IF(B49="","",IF(ISERROR(VLOOKUP(VALUE(LEFT(B49,3)),jh_code!$A$2:$B$351,2,FALSE))=TRUE,"該当番号なし",VLOOKUP(VALUE(LEFT(B49,3)),jh_code!$A$2:$B$351,2,FALSE)))</f>
        <v/>
      </c>
      <c r="I49" s="185"/>
      <c r="J49" s="82"/>
      <c r="K49" s="82"/>
      <c r="L49" s="84"/>
      <c r="M49" s="176" t="str">
        <f t="shared" si="10"/>
        <v/>
      </c>
      <c r="N49" s="12" t="s">
        <v>663</v>
      </c>
      <c r="O49" s="13" t="str">
        <f t="shared" si="11"/>
        <v/>
      </c>
      <c r="P49" s="40" t="str">
        <f t="shared" si="18"/>
        <v/>
      </c>
      <c r="Q49" s="29" t="str">
        <f t="shared" si="12"/>
        <v/>
      </c>
      <c r="R49" s="30" t="str">
        <f t="shared" si="13"/>
        <v/>
      </c>
      <c r="S49" s="30" t="str">
        <f t="shared" si="14"/>
        <v/>
      </c>
      <c r="T49" s="21" t="str">
        <f t="shared" si="15"/>
        <v/>
      </c>
      <c r="U49" s="21" t="str">
        <f t="shared" si="19"/>
        <v/>
      </c>
      <c r="V49" s="21" t="str">
        <f t="shared" si="16"/>
        <v/>
      </c>
      <c r="W49" s="31" t="str">
        <f t="shared" si="17"/>
        <v/>
      </c>
    </row>
    <row r="50" spans="1:23" ht="18" customHeight="1">
      <c r="A50" s="158" t="s">
        <v>659</v>
      </c>
      <c r="B50" s="80"/>
      <c r="C50" s="80"/>
      <c r="D50" s="80"/>
      <c r="E50" s="80"/>
      <c r="F50" s="80"/>
      <c r="G50" s="80"/>
      <c r="H50" s="179" t="str">
        <f>IF(B50="","",IF(ISERROR(VLOOKUP(VALUE(LEFT(B50,3)),jh_code!$A$2:$B$351,2,FALSE))=TRUE,"該当番号なし",VLOOKUP(VALUE(LEFT(B50,3)),jh_code!$A$2:$B$351,2,FALSE)))</f>
        <v/>
      </c>
      <c r="I50" s="186"/>
      <c r="J50" s="83"/>
      <c r="K50" s="83"/>
      <c r="L50" s="85"/>
      <c r="M50" s="175" t="str">
        <f t="shared" si="10"/>
        <v/>
      </c>
      <c r="N50" s="12" t="s">
        <v>663</v>
      </c>
      <c r="O50" s="13" t="str">
        <f t="shared" si="11"/>
        <v/>
      </c>
      <c r="P50" s="40" t="str">
        <f t="shared" si="18"/>
        <v/>
      </c>
      <c r="Q50" s="29" t="str">
        <f t="shared" si="12"/>
        <v/>
      </c>
      <c r="R50" s="30" t="str">
        <f t="shared" si="13"/>
        <v/>
      </c>
      <c r="S50" s="30" t="str">
        <f t="shared" si="14"/>
        <v/>
      </c>
      <c r="T50" s="21" t="str">
        <f t="shared" si="15"/>
        <v/>
      </c>
      <c r="U50" s="21" t="str">
        <f t="shared" si="19"/>
        <v/>
      </c>
      <c r="V50" s="21" t="str">
        <f t="shared" si="16"/>
        <v/>
      </c>
      <c r="W50" s="31" t="str">
        <f t="shared" si="17"/>
        <v/>
      </c>
    </row>
    <row r="51" spans="1:23" ht="18" customHeight="1">
      <c r="A51" s="157" t="s">
        <v>654</v>
      </c>
      <c r="B51" s="79"/>
      <c r="C51" s="79"/>
      <c r="D51" s="79"/>
      <c r="E51" s="79"/>
      <c r="F51" s="79"/>
      <c r="G51" s="79"/>
      <c r="H51" s="178" t="str">
        <f>IF(B51="","",IF(ISERROR(VLOOKUP(VALUE(LEFT(B51,3)),jh_code!$A$2:$B$351,2,FALSE))=TRUE,"該当番号なし",VLOOKUP(VALUE(LEFT(B51,3)),jh_code!$A$2:$B$351,2,FALSE)))</f>
        <v/>
      </c>
      <c r="I51" s="185"/>
      <c r="J51" s="181"/>
      <c r="K51" s="82"/>
      <c r="L51" s="84"/>
      <c r="M51" s="176" t="str">
        <f t="shared" si="10"/>
        <v/>
      </c>
      <c r="N51" s="12" t="s">
        <v>661</v>
      </c>
      <c r="O51" s="13" t="str">
        <f t="shared" si="11"/>
        <v/>
      </c>
      <c r="P51" s="40" t="str">
        <f t="shared" si="18"/>
        <v/>
      </c>
      <c r="Q51" s="29" t="str">
        <f t="shared" si="12"/>
        <v/>
      </c>
      <c r="R51" s="30" t="str">
        <f t="shared" si="13"/>
        <v/>
      </c>
      <c r="S51" s="30" t="str">
        <f t="shared" si="14"/>
        <v/>
      </c>
      <c r="T51" s="21" t="str">
        <f t="shared" si="15"/>
        <v/>
      </c>
      <c r="U51" s="21" t="str">
        <f t="shared" si="19"/>
        <v/>
      </c>
      <c r="V51" s="21" t="str">
        <f t="shared" si="16"/>
        <v/>
      </c>
      <c r="W51" s="31" t="str">
        <f t="shared" si="17"/>
        <v/>
      </c>
    </row>
    <row r="52" spans="1:23" ht="18" customHeight="1">
      <c r="A52" s="158" t="s">
        <v>654</v>
      </c>
      <c r="B52" s="80"/>
      <c r="C52" s="80"/>
      <c r="D52" s="80"/>
      <c r="E52" s="80"/>
      <c r="F52" s="80"/>
      <c r="G52" s="80"/>
      <c r="H52" s="179" t="str">
        <f>IF(B52="","",IF(ISERROR(VLOOKUP(VALUE(LEFT(B52,3)),jh_code!$A$2:$B$351,2,FALSE))=TRUE,"該当番号なし",VLOOKUP(VALUE(LEFT(B52,3)),jh_code!$A$2:$B$351,2,FALSE)))</f>
        <v/>
      </c>
      <c r="I52" s="186"/>
      <c r="J52" s="182"/>
      <c r="K52" s="83"/>
      <c r="L52" s="85"/>
      <c r="M52" s="175" t="str">
        <f t="shared" si="10"/>
        <v/>
      </c>
      <c r="N52" s="12" t="s">
        <v>661</v>
      </c>
      <c r="O52" s="13" t="str">
        <f t="shared" si="11"/>
        <v/>
      </c>
      <c r="P52" s="40" t="str">
        <f t="shared" si="18"/>
        <v/>
      </c>
      <c r="Q52" s="29" t="str">
        <f t="shared" si="12"/>
        <v/>
      </c>
      <c r="R52" s="30" t="str">
        <f t="shared" si="13"/>
        <v/>
      </c>
      <c r="S52" s="30" t="str">
        <f t="shared" si="14"/>
        <v/>
      </c>
      <c r="T52" s="21" t="str">
        <f t="shared" si="15"/>
        <v/>
      </c>
      <c r="U52" s="21" t="str">
        <f t="shared" si="19"/>
        <v/>
      </c>
      <c r="V52" s="21" t="str">
        <f t="shared" si="16"/>
        <v/>
      </c>
      <c r="W52" s="31" t="str">
        <f t="shared" si="17"/>
        <v/>
      </c>
    </row>
    <row r="53" spans="1:23" ht="18" customHeight="1">
      <c r="A53" s="157" t="s">
        <v>734</v>
      </c>
      <c r="B53" s="79"/>
      <c r="C53" s="79"/>
      <c r="D53" s="79"/>
      <c r="E53" s="79"/>
      <c r="F53" s="79"/>
      <c r="G53" s="79"/>
      <c r="H53" s="178" t="str">
        <f>IF(B53="","",IF(ISERROR(VLOOKUP(VALUE(LEFT(B53,3)),jh_code!$A$2:$B$351,2,FALSE))=TRUE,"該当番号なし",VLOOKUP(VALUE(LEFT(B53,3)),jh_code!$A$2:$B$351,2,FALSE)))</f>
        <v/>
      </c>
      <c r="I53" s="185"/>
      <c r="J53" s="181"/>
      <c r="K53" s="82"/>
      <c r="L53" s="84"/>
      <c r="M53" s="176" t="str">
        <f t="shared" si="10"/>
        <v/>
      </c>
      <c r="N53" s="12" t="s">
        <v>385</v>
      </c>
      <c r="O53" s="13" t="str">
        <f t="shared" ref="O53:O58" si="20">IF(C53="","","0"&amp;RIGHT(FIXED(K53/100,2),2)&amp;RIGHT(FIXED(L53/100,2),2))</f>
        <v/>
      </c>
      <c r="P53" s="40" t="str">
        <f t="shared" si="18"/>
        <v/>
      </c>
      <c r="Q53" s="29" t="str">
        <f t="shared" si="12"/>
        <v/>
      </c>
      <c r="R53" s="30" t="str">
        <f t="shared" si="13"/>
        <v/>
      </c>
      <c r="S53" s="30" t="str">
        <f t="shared" si="14"/>
        <v/>
      </c>
      <c r="T53" s="21" t="str">
        <f t="shared" si="15"/>
        <v/>
      </c>
      <c r="U53" s="21" t="str">
        <f t="shared" si="19"/>
        <v/>
      </c>
      <c r="V53" s="21" t="str">
        <f t="shared" si="16"/>
        <v/>
      </c>
      <c r="W53" s="31" t="str">
        <f t="shared" si="17"/>
        <v/>
      </c>
    </row>
    <row r="54" spans="1:23" ht="18" customHeight="1">
      <c r="A54" s="158" t="s">
        <v>734</v>
      </c>
      <c r="B54" s="80"/>
      <c r="C54" s="80"/>
      <c r="D54" s="80"/>
      <c r="E54" s="80"/>
      <c r="F54" s="80"/>
      <c r="G54" s="80"/>
      <c r="H54" s="179" t="str">
        <f>IF(B54="","",IF(ISERROR(VLOOKUP(VALUE(LEFT(B54,3)),jh_code!$A$2:$B$351,2,FALSE))=TRUE,"該当番号なし",VLOOKUP(VALUE(LEFT(B54,3)),jh_code!$A$2:$B$351,2,FALSE)))</f>
        <v/>
      </c>
      <c r="I54" s="186"/>
      <c r="J54" s="182"/>
      <c r="K54" s="83"/>
      <c r="L54" s="85"/>
      <c r="M54" s="175" t="str">
        <f t="shared" si="10"/>
        <v/>
      </c>
      <c r="N54" s="12" t="s">
        <v>385</v>
      </c>
      <c r="O54" s="13" t="str">
        <f t="shared" si="20"/>
        <v/>
      </c>
      <c r="P54" s="40" t="str">
        <f t="shared" si="18"/>
        <v/>
      </c>
      <c r="Q54" s="29" t="str">
        <f t="shared" si="12"/>
        <v/>
      </c>
      <c r="R54" s="30" t="str">
        <f t="shared" si="13"/>
        <v/>
      </c>
      <c r="S54" s="30" t="str">
        <f t="shared" si="14"/>
        <v/>
      </c>
      <c r="T54" s="21" t="str">
        <f t="shared" si="15"/>
        <v/>
      </c>
      <c r="U54" s="21" t="str">
        <f t="shared" si="19"/>
        <v/>
      </c>
      <c r="V54" s="21" t="str">
        <f t="shared" si="16"/>
        <v/>
      </c>
      <c r="W54" s="31" t="str">
        <f t="shared" si="17"/>
        <v/>
      </c>
    </row>
    <row r="55" spans="1:23" ht="18" customHeight="1">
      <c r="A55" s="157" t="s">
        <v>14</v>
      </c>
      <c r="B55" s="79"/>
      <c r="C55" s="79"/>
      <c r="D55" s="79"/>
      <c r="E55" s="79"/>
      <c r="F55" s="79"/>
      <c r="G55" s="79"/>
      <c r="H55" s="178" t="str">
        <f>IF(B55="","",IF(ISERROR(VLOOKUP(VALUE(LEFT(B55,3)),jh_code!$A$2:$B$351,2,FALSE))=TRUE,"該当番号なし",VLOOKUP(VALUE(LEFT(B55,3)),jh_code!$A$2:$B$351,2,FALSE)))</f>
        <v/>
      </c>
      <c r="I55" s="185"/>
      <c r="J55" s="181"/>
      <c r="K55" s="82"/>
      <c r="L55" s="84"/>
      <c r="M55" s="176" t="str">
        <f t="shared" si="10"/>
        <v/>
      </c>
      <c r="N55" s="12" t="s">
        <v>662</v>
      </c>
      <c r="O55" s="13" t="str">
        <f t="shared" si="20"/>
        <v/>
      </c>
      <c r="P55" s="40" t="str">
        <f t="shared" si="18"/>
        <v/>
      </c>
      <c r="Q55" s="29" t="str">
        <f t="shared" si="12"/>
        <v/>
      </c>
      <c r="R55" s="30" t="str">
        <f t="shared" si="13"/>
        <v/>
      </c>
      <c r="S55" s="30" t="str">
        <f t="shared" si="14"/>
        <v/>
      </c>
      <c r="T55" s="21" t="str">
        <f t="shared" si="15"/>
        <v/>
      </c>
      <c r="U55" s="21" t="str">
        <f t="shared" si="19"/>
        <v/>
      </c>
      <c r="V55" s="21" t="str">
        <f t="shared" si="16"/>
        <v/>
      </c>
      <c r="W55" s="31" t="str">
        <f t="shared" si="17"/>
        <v/>
      </c>
    </row>
    <row r="56" spans="1:23" ht="18" customHeight="1">
      <c r="A56" s="158" t="s">
        <v>14</v>
      </c>
      <c r="B56" s="80"/>
      <c r="C56" s="80"/>
      <c r="D56" s="80"/>
      <c r="E56" s="80"/>
      <c r="F56" s="80"/>
      <c r="G56" s="80"/>
      <c r="H56" s="179" t="str">
        <f>IF(B56="","",IF(ISERROR(VLOOKUP(VALUE(LEFT(B56,3)),jh_code!$A$2:$B$351,2,FALSE))=TRUE,"該当番号なし",VLOOKUP(VALUE(LEFT(B56,3)),jh_code!$A$2:$B$351,2,FALSE)))</f>
        <v/>
      </c>
      <c r="I56" s="186"/>
      <c r="J56" s="182"/>
      <c r="K56" s="83"/>
      <c r="L56" s="85"/>
      <c r="M56" s="175" t="str">
        <f t="shared" si="10"/>
        <v/>
      </c>
      <c r="N56" s="12" t="s">
        <v>662</v>
      </c>
      <c r="O56" s="13" t="str">
        <f t="shared" si="20"/>
        <v/>
      </c>
      <c r="P56" s="40" t="str">
        <f t="shared" si="18"/>
        <v/>
      </c>
      <c r="Q56" s="29" t="str">
        <f t="shared" si="12"/>
        <v/>
      </c>
      <c r="R56" s="30" t="str">
        <f t="shared" si="13"/>
        <v/>
      </c>
      <c r="S56" s="30" t="str">
        <f t="shared" si="14"/>
        <v/>
      </c>
      <c r="T56" s="21" t="str">
        <f t="shared" si="15"/>
        <v/>
      </c>
      <c r="U56" s="21" t="str">
        <f t="shared" si="19"/>
        <v/>
      </c>
      <c r="V56" s="21" t="str">
        <f t="shared" si="16"/>
        <v/>
      </c>
      <c r="W56" s="31" t="str">
        <f t="shared" si="17"/>
        <v/>
      </c>
    </row>
    <row r="57" spans="1:23" ht="18" hidden="1" customHeight="1">
      <c r="A57" s="157"/>
      <c r="B57" s="14"/>
      <c r="C57" s="14"/>
      <c r="D57" s="14"/>
      <c r="E57" s="14"/>
      <c r="F57" s="14"/>
      <c r="G57" s="14"/>
      <c r="H57" s="178" t="str">
        <f>IF(B57="","",IF(ISERROR(VLOOKUP(VALUE(LEFT(B57,3)),jh_code!$A$2:$B$351,2,FALSE))=TRUE,"該当番号なし",VLOOKUP(VALUE(LEFT(B57,3)),jh_code!$A$2:$B$351,2,FALSE)))</f>
        <v/>
      </c>
      <c r="I57" s="185"/>
      <c r="J57" s="181"/>
      <c r="K57" s="131"/>
      <c r="L57" s="132"/>
      <c r="M57" s="176" t="str">
        <f t="shared" si="10"/>
        <v/>
      </c>
      <c r="N57" s="12"/>
      <c r="O57" s="13" t="str">
        <f t="shared" si="20"/>
        <v/>
      </c>
      <c r="P57" s="40" t="str">
        <f t="shared" si="18"/>
        <v/>
      </c>
      <c r="Q57" s="29" t="str">
        <f t="shared" si="12"/>
        <v/>
      </c>
      <c r="R57" s="30" t="str">
        <f t="shared" si="13"/>
        <v/>
      </c>
      <c r="S57" s="30" t="str">
        <f t="shared" si="14"/>
        <v/>
      </c>
      <c r="T57" s="21" t="str">
        <f t="shared" si="15"/>
        <v/>
      </c>
      <c r="U57" s="21" t="str">
        <f t="shared" si="19"/>
        <v/>
      </c>
      <c r="V57" s="21" t="str">
        <f t="shared" si="16"/>
        <v/>
      </c>
      <c r="W57" s="31" t="str">
        <f t="shared" si="17"/>
        <v/>
      </c>
    </row>
    <row r="58" spans="1:23" ht="18" hidden="1" customHeight="1">
      <c r="A58" s="158"/>
      <c r="B58" s="133"/>
      <c r="C58" s="133"/>
      <c r="D58" s="133"/>
      <c r="E58" s="133"/>
      <c r="F58" s="133"/>
      <c r="G58" s="133"/>
      <c r="H58" s="179" t="str">
        <f>IF(B58="","",IF(ISERROR(VLOOKUP(VALUE(LEFT(B58,3)),jh_code!$A$2:$B$351,2,FALSE))=TRUE,"該当番号なし",VLOOKUP(VALUE(LEFT(B58,3)),jh_code!$A$2:$B$351,2,FALSE)))</f>
        <v/>
      </c>
      <c r="I58" s="186"/>
      <c r="J58" s="182"/>
      <c r="K58" s="134"/>
      <c r="L58" s="135"/>
      <c r="M58" s="175" t="str">
        <f t="shared" si="10"/>
        <v/>
      </c>
      <c r="N58" s="12"/>
      <c r="O58" s="13" t="str">
        <f t="shared" si="20"/>
        <v/>
      </c>
      <c r="P58" s="40" t="str">
        <f t="shared" si="18"/>
        <v/>
      </c>
      <c r="Q58" s="29" t="str">
        <f t="shared" si="12"/>
        <v/>
      </c>
      <c r="R58" s="30" t="str">
        <f t="shared" si="13"/>
        <v/>
      </c>
      <c r="S58" s="30" t="str">
        <f t="shared" si="14"/>
        <v/>
      </c>
      <c r="T58" s="21" t="str">
        <f t="shared" si="15"/>
        <v/>
      </c>
      <c r="U58" s="21" t="str">
        <f t="shared" si="19"/>
        <v/>
      </c>
      <c r="V58" s="21" t="str">
        <f t="shared" si="16"/>
        <v/>
      </c>
      <c r="W58" s="31" t="str">
        <f t="shared" si="17"/>
        <v/>
      </c>
    </row>
    <row r="59" spans="1:23" ht="18" hidden="1" customHeight="1">
      <c r="A59" s="157"/>
      <c r="B59" s="14"/>
      <c r="C59" s="14"/>
      <c r="D59" s="14"/>
      <c r="E59" s="14"/>
      <c r="F59" s="14"/>
      <c r="G59" s="14"/>
      <c r="H59" s="178" t="str">
        <f>IF(B59="","",IF(ISERROR(VLOOKUP(VALUE(LEFT(B59,3)),jh_code!$A$2:$B$351,2,FALSE))=TRUE,"該当番号なし",VLOOKUP(VALUE(LEFT(B59,3)),jh_code!$A$2:$B$351,2,FALSE)))</f>
        <v/>
      </c>
      <c r="I59" s="185"/>
      <c r="J59" s="181"/>
      <c r="K59" s="131"/>
      <c r="L59" s="132"/>
      <c r="M59" s="176" t="str">
        <f>IF(Q59="","",COUNTIF($Q$47:$Q$65,Q59))</f>
        <v/>
      </c>
      <c r="N59" s="12" t="s">
        <v>690</v>
      </c>
      <c r="O59" s="13" t="str">
        <f>IF(C59="","","0"&amp;RIGHT(FIXED(J59/100,2),2)&amp;RIGHT(FIXED(K59/100,2),2)&amp;IF(LENB(L59)=1,RIGHT(FIXED(L59/10,1),1),RIGHT(FIXED(L59/100,2),2)))</f>
        <v/>
      </c>
      <c r="P59" s="40" t="str">
        <f>IF(C59="","",228500000+B59)</f>
        <v/>
      </c>
      <c r="Q59" s="29" t="str">
        <f t="shared" si="12"/>
        <v/>
      </c>
      <c r="R59" s="30" t="str">
        <f>IF(AND(E59="",F59=""),"",E59&amp;" "&amp;F59)</f>
        <v/>
      </c>
      <c r="S59" s="30" t="str">
        <f>IF(C59="","",2)</f>
        <v/>
      </c>
      <c r="T59" s="21" t="str">
        <f>IF(C59="","",$C$8)</f>
        <v/>
      </c>
      <c r="U59" s="21" t="str">
        <f t="shared" si="19"/>
        <v/>
      </c>
      <c r="V59" s="21" t="str">
        <f>IF(B59="","",VALUE(LEFT(B59,3)))</f>
        <v/>
      </c>
      <c r="W59" s="31" t="str">
        <f>IF(O59="","",N59&amp;" "&amp;O59)</f>
        <v/>
      </c>
    </row>
    <row r="60" spans="1:23" ht="18" hidden="1" customHeight="1">
      <c r="A60" s="158"/>
      <c r="B60" s="133"/>
      <c r="C60" s="133"/>
      <c r="D60" s="133"/>
      <c r="E60" s="133"/>
      <c r="F60" s="133"/>
      <c r="G60" s="133"/>
      <c r="H60" s="179" t="str">
        <f>IF(B60="","",IF(ISERROR(VLOOKUP(VALUE(LEFT(B60,3)),jh_code!$A$2:$B$351,2,FALSE))=TRUE,"該当番号なし",VLOOKUP(VALUE(LEFT(B60,3)),jh_code!$A$2:$B$351,2,FALSE)))</f>
        <v/>
      </c>
      <c r="I60" s="186"/>
      <c r="J60" s="182"/>
      <c r="K60" s="134"/>
      <c r="L60" s="135"/>
      <c r="M60" s="175" t="str">
        <f>IF(Q60="","",COUNTIF($Q$47:$Q$65,Q60))</f>
        <v/>
      </c>
      <c r="N60" s="12" t="s">
        <v>690</v>
      </c>
      <c r="O60" s="13" t="str">
        <f>IF(C60="","","0"&amp;RIGHT(FIXED(J60/100,2),2)&amp;RIGHT(FIXED(K60/100,2),2)&amp;IF(LENB(L60)=1,RIGHT(FIXED(L60/10,1),1),RIGHT(FIXED(L60/100,2),2)))</f>
        <v/>
      </c>
      <c r="P60" s="40" t="str">
        <f>IF(C60="","",228500000+B60)</f>
        <v/>
      </c>
      <c r="Q60" s="29" t="str">
        <f t="shared" si="12"/>
        <v/>
      </c>
      <c r="R60" s="30" t="str">
        <f>IF(AND(E60="",F60=""),"",E60&amp;" "&amp;F60)</f>
        <v/>
      </c>
      <c r="S60" s="30" t="str">
        <f>IF(C60="","",2)</f>
        <v/>
      </c>
      <c r="T60" s="21" t="str">
        <f>IF(C60="","",$C$8)</f>
        <v/>
      </c>
      <c r="U60" s="21" t="str">
        <f t="shared" si="19"/>
        <v/>
      </c>
      <c r="V60" s="21" t="str">
        <f>IF(B60="","",VALUE(LEFT(B60,3)))</f>
        <v/>
      </c>
      <c r="W60" s="31" t="str">
        <f>IF(O60="","",N60&amp;" "&amp;O60)</f>
        <v/>
      </c>
    </row>
    <row r="61" spans="1:23" ht="18" hidden="1" customHeight="1">
      <c r="A61" s="157"/>
      <c r="B61" s="14"/>
      <c r="C61" s="14"/>
      <c r="D61" s="14"/>
      <c r="E61" s="14"/>
      <c r="F61" s="14"/>
      <c r="G61" s="14"/>
      <c r="H61" s="178" t="str">
        <f>IF(B61="","",IF(ISERROR(VLOOKUP(VALUE(LEFT(B61,3)),jh_code!$A$2:$B$351,2,FALSE))=TRUE,"該当番号なし",VLOOKUP(VALUE(LEFT(B61,3)),jh_code!$A$2:$B$351,2,FALSE)))</f>
        <v/>
      </c>
      <c r="I61" s="185"/>
      <c r="J61" s="181"/>
      <c r="K61" s="131"/>
      <c r="L61" s="132"/>
      <c r="M61" s="176" t="str">
        <f>IF(Q61="","",COUNTIF($Q$47:$Q$65,Q61))</f>
        <v/>
      </c>
      <c r="N61" s="12" t="s">
        <v>690</v>
      </c>
      <c r="O61" s="13" t="str">
        <f>IF(C61="","","0"&amp;RIGHT(FIXED(J61/100,2),2)&amp;RIGHT(FIXED(K61/100,2),2)&amp;IF(LENB(L61)=1,RIGHT(FIXED(L61/10,1),1),RIGHT(FIXED(L61/100,2),2)))</f>
        <v/>
      </c>
      <c r="P61" s="40" t="str">
        <f>IF(C61="","",228500000+B61)</f>
        <v/>
      </c>
      <c r="Q61" s="29" t="str">
        <f t="shared" si="12"/>
        <v/>
      </c>
      <c r="R61" s="30" t="str">
        <f>IF(AND(E61="",F61=""),"",E61&amp;" "&amp;F61)</f>
        <v/>
      </c>
      <c r="S61" s="30" t="str">
        <f>IF(C61="","",2)</f>
        <v/>
      </c>
      <c r="T61" s="21" t="str">
        <f>IF(C61="","",$C$8)</f>
        <v/>
      </c>
      <c r="U61" s="21" t="str">
        <f t="shared" si="19"/>
        <v/>
      </c>
      <c r="V61" s="21" t="str">
        <f>IF(B61="","",VALUE(LEFT(B61,3)))</f>
        <v/>
      </c>
      <c r="W61" s="31" t="str">
        <f>IF(O61="","",N61&amp;" "&amp;O61)</f>
        <v/>
      </c>
    </row>
    <row r="62" spans="1:23" ht="18" hidden="1" customHeight="1">
      <c r="A62" s="158"/>
      <c r="B62" s="133"/>
      <c r="C62" s="133"/>
      <c r="D62" s="133"/>
      <c r="E62" s="133"/>
      <c r="F62" s="133"/>
      <c r="G62" s="133"/>
      <c r="H62" s="179" t="str">
        <f>IF(B62="","",IF(ISERROR(VLOOKUP(VALUE(LEFT(B62,3)),jh_code!$A$2:$B$351,2,FALSE))=TRUE,"該当番号なし",VLOOKUP(VALUE(LEFT(B62,3)),jh_code!$A$2:$B$351,2,FALSE)))</f>
        <v/>
      </c>
      <c r="I62" s="186"/>
      <c r="J62" s="182"/>
      <c r="K62" s="134"/>
      <c r="L62" s="135"/>
      <c r="M62" s="175" t="str">
        <f>IF(Q62="","",COUNTIF($Q$47:$Q$65,Q62))</f>
        <v/>
      </c>
      <c r="N62" s="12" t="s">
        <v>690</v>
      </c>
      <c r="O62" s="13" t="str">
        <f>IF(C62="","","0"&amp;RIGHT(FIXED(J62/100,2),2)&amp;RIGHT(FIXED(K62/100,2),2)&amp;IF(LENB(L62)=1,RIGHT(FIXED(L62/10,1),1),RIGHT(FIXED(L62/100,2),2)))</f>
        <v/>
      </c>
      <c r="P62" s="40" t="str">
        <f>IF(C62="","",228500000+B62)</f>
        <v/>
      </c>
      <c r="Q62" s="29" t="str">
        <f t="shared" si="12"/>
        <v/>
      </c>
      <c r="R62" s="30" t="str">
        <f>IF(AND(E62="",F62=""),"",E62&amp;" "&amp;F62)</f>
        <v/>
      </c>
      <c r="S62" s="30" t="str">
        <f>IF(C62="","",2)</f>
        <v/>
      </c>
      <c r="T62" s="21" t="str">
        <f>IF(C62="","",$C$8)</f>
        <v/>
      </c>
      <c r="U62" s="21" t="str">
        <f t="shared" si="19"/>
        <v/>
      </c>
      <c r="V62" s="21" t="str">
        <f>IF(B62="","",VALUE(LEFT(B62,3)))</f>
        <v/>
      </c>
      <c r="W62" s="31" t="str">
        <f>IF(O62="","",N62&amp;" "&amp;O62)</f>
        <v/>
      </c>
    </row>
    <row r="63" spans="1:23" ht="18" customHeight="1">
      <c r="A63" s="157" t="s">
        <v>644</v>
      </c>
      <c r="B63" s="79"/>
      <c r="C63" s="79"/>
      <c r="D63" s="79"/>
      <c r="E63" s="79"/>
      <c r="F63" s="79"/>
      <c r="G63" s="79"/>
      <c r="H63" s="178" t="str">
        <f>IF(B63="","",IF(ISERROR(VLOOKUP(VALUE(LEFT(B63,3)),jh_code!$A$2:$B$351,2,FALSE))=TRUE,"該当番号なし",VLOOKUP(VALUE(LEFT(B63,3)),jh_code!$A$2:$B$351,2,FALSE)))</f>
        <v/>
      </c>
      <c r="I63" s="185"/>
      <c r="J63" s="181"/>
      <c r="K63" s="181"/>
      <c r="L63" s="176"/>
      <c r="M63" s="176" t="str">
        <f t="shared" si="10"/>
        <v/>
      </c>
      <c r="N63" s="12"/>
      <c r="O63" s="13"/>
      <c r="P63" s="40" t="str">
        <f t="shared" si="18"/>
        <v/>
      </c>
      <c r="Q63" s="29" t="str">
        <f t="shared" si="12"/>
        <v/>
      </c>
      <c r="R63" s="30" t="str">
        <f t="shared" si="13"/>
        <v/>
      </c>
      <c r="S63" s="30" t="str">
        <f t="shared" si="14"/>
        <v/>
      </c>
      <c r="T63" s="21" t="str">
        <f t="shared" si="15"/>
        <v/>
      </c>
      <c r="U63" s="21" t="str">
        <f t="shared" si="19"/>
        <v/>
      </c>
      <c r="V63" s="21" t="str">
        <f t="shared" si="16"/>
        <v/>
      </c>
      <c r="W63" s="31"/>
    </row>
    <row r="64" spans="1:23" ht="18" customHeight="1">
      <c r="A64" s="159" t="s">
        <v>644</v>
      </c>
      <c r="B64" s="81"/>
      <c r="C64" s="81"/>
      <c r="D64" s="81"/>
      <c r="E64" s="81"/>
      <c r="F64" s="81"/>
      <c r="G64" s="81"/>
      <c r="H64" s="180" t="str">
        <f>IF(B64="","",IF(ISERROR(VLOOKUP(VALUE(LEFT(B64,3)),jh_code!$A$2:$B$351,2,FALSE))=TRUE,"該当番号なし",VLOOKUP(VALUE(LEFT(B64,3)),jh_code!$A$2:$B$351,2,FALSE)))</f>
        <v/>
      </c>
      <c r="I64" s="187"/>
      <c r="J64" s="183"/>
      <c r="K64" s="183"/>
      <c r="L64" s="177"/>
      <c r="M64" s="177" t="str">
        <f t="shared" si="10"/>
        <v/>
      </c>
      <c r="N64" s="12"/>
      <c r="O64" s="13"/>
      <c r="P64" s="40" t="str">
        <f t="shared" si="18"/>
        <v/>
      </c>
      <c r="Q64" s="29" t="str">
        <f t="shared" si="12"/>
        <v/>
      </c>
      <c r="R64" s="30" t="str">
        <f t="shared" si="13"/>
        <v/>
      </c>
      <c r="S64" s="30" t="str">
        <f t="shared" si="14"/>
        <v/>
      </c>
      <c r="T64" s="21" t="str">
        <f t="shared" si="15"/>
        <v/>
      </c>
      <c r="U64" s="21" t="str">
        <f t="shared" si="19"/>
        <v/>
      </c>
      <c r="V64" s="21" t="str">
        <f t="shared" si="16"/>
        <v/>
      </c>
      <c r="W64" s="31"/>
    </row>
    <row r="65" spans="1:23" ht="18" customHeight="1">
      <c r="A65" s="158" t="s">
        <v>644</v>
      </c>
      <c r="B65" s="80"/>
      <c r="C65" s="80"/>
      <c r="D65" s="80"/>
      <c r="E65" s="80"/>
      <c r="F65" s="80"/>
      <c r="G65" s="80"/>
      <c r="H65" s="179" t="str">
        <f>IF(B65="","",IF(ISERROR(VLOOKUP(VALUE(LEFT(B65,3)),jh_code!$A$2:$B$351,2,FALSE))=TRUE,"該当番号なし",VLOOKUP(VALUE(LEFT(B65,3)),jh_code!$A$2:$B$351,2,FALSE)))</f>
        <v/>
      </c>
      <c r="I65" s="186"/>
      <c r="J65" s="182"/>
      <c r="K65" s="182"/>
      <c r="L65" s="175"/>
      <c r="M65" s="175" t="str">
        <f t="shared" si="10"/>
        <v/>
      </c>
      <c r="N65" s="12"/>
      <c r="O65" s="13"/>
      <c r="P65" s="41" t="str">
        <f t="shared" si="18"/>
        <v/>
      </c>
      <c r="Q65" s="32" t="str">
        <f t="shared" si="12"/>
        <v/>
      </c>
      <c r="R65" s="33" t="str">
        <f t="shared" si="13"/>
        <v/>
      </c>
      <c r="S65" s="33" t="str">
        <f t="shared" si="14"/>
        <v/>
      </c>
      <c r="T65" s="20" t="str">
        <f t="shared" si="15"/>
        <v/>
      </c>
      <c r="U65" s="20" t="str">
        <f t="shared" si="19"/>
        <v/>
      </c>
      <c r="V65" s="20" t="str">
        <f t="shared" si="16"/>
        <v/>
      </c>
      <c r="W65" s="34"/>
    </row>
    <row r="66" spans="1:23" hidden="1">
      <c r="B66" s="2">
        <v>5</v>
      </c>
      <c r="P66" s="2" t="s">
        <v>642</v>
      </c>
    </row>
    <row r="67" spans="1:23" hidden="1">
      <c r="P67" s="42" t="s">
        <v>645</v>
      </c>
      <c r="Q67" s="43" t="s">
        <v>595</v>
      </c>
      <c r="R67" s="43" t="s">
        <v>596</v>
      </c>
      <c r="S67" s="43" t="s">
        <v>597</v>
      </c>
      <c r="T67" s="43" t="s">
        <v>598</v>
      </c>
      <c r="U67" s="44"/>
    </row>
    <row r="68" spans="1:23" hidden="1">
      <c r="P68" s="45" t="e">
        <f>C8*10000+1</f>
        <v>#VALUE!</v>
      </c>
      <c r="Q68" s="46"/>
      <c r="R68" s="46" t="e">
        <f>VLOOKUP(C8,g_code!$B$2:$D$46,2,FALSE)</f>
        <v>#N/A</v>
      </c>
      <c r="S68" s="46" t="e">
        <f>VLOOKUP(C8,g_code!$B$2:$D$46,3,FALSE)</f>
        <v>#N/A</v>
      </c>
      <c r="T68" s="46" t="str">
        <f>O41</f>
        <v>05000</v>
      </c>
      <c r="U68" s="47"/>
    </row>
    <row r="69" spans="1:23" hidden="1">
      <c r="A69" s="5"/>
      <c r="H69" s="2" t="s">
        <v>720</v>
      </c>
      <c r="P69" s="45" t="str">
        <f>P41</f>
        <v/>
      </c>
      <c r="Q69" s="46"/>
      <c r="R69" s="46"/>
      <c r="S69" s="46"/>
      <c r="T69" s="46"/>
      <c r="U69" s="47"/>
    </row>
    <row r="70" spans="1:23" hidden="1">
      <c r="A70" s="5"/>
      <c r="H70" s="2" t="s">
        <v>412</v>
      </c>
      <c r="I70" s="2">
        <v>101</v>
      </c>
      <c r="J70" s="2">
        <v>4101</v>
      </c>
      <c r="P70" s="45" t="str">
        <f>P42</f>
        <v/>
      </c>
      <c r="Q70" s="46"/>
      <c r="R70" s="46"/>
      <c r="S70" s="46"/>
      <c r="T70" s="46"/>
      <c r="U70" s="47"/>
    </row>
    <row r="71" spans="1:23" hidden="1">
      <c r="A71" s="5"/>
      <c r="H71" s="2" t="s">
        <v>413</v>
      </c>
      <c r="I71" s="2">
        <v>102</v>
      </c>
      <c r="J71" s="2">
        <v>4102</v>
      </c>
      <c r="P71" s="45" t="str">
        <f>P43</f>
        <v/>
      </c>
      <c r="Q71" s="46"/>
      <c r="R71" s="46"/>
      <c r="S71" s="46"/>
      <c r="T71" s="46"/>
      <c r="U71" s="47"/>
    </row>
    <row r="72" spans="1:23" hidden="1">
      <c r="A72" s="5"/>
      <c r="H72" s="2" t="s">
        <v>688</v>
      </c>
      <c r="I72" s="2">
        <v>103</v>
      </c>
      <c r="J72" s="2">
        <v>4103</v>
      </c>
      <c r="P72" s="45" t="str">
        <f>P63</f>
        <v/>
      </c>
      <c r="Q72" s="46"/>
      <c r="R72" s="46"/>
      <c r="S72" s="46"/>
      <c r="T72" s="46"/>
      <c r="U72" s="47"/>
    </row>
    <row r="73" spans="1:23" hidden="1">
      <c r="A73" s="5"/>
      <c r="H73" s="2" t="s">
        <v>414</v>
      </c>
      <c r="I73" s="2">
        <v>104</v>
      </c>
      <c r="J73" s="2">
        <v>4104</v>
      </c>
      <c r="P73" s="45" t="str">
        <f>P64</f>
        <v/>
      </c>
      <c r="Q73" s="46"/>
      <c r="R73" s="46"/>
      <c r="S73" s="46"/>
      <c r="T73" s="46"/>
      <c r="U73" s="47"/>
    </row>
    <row r="74" spans="1:23" hidden="1">
      <c r="A74" s="5"/>
      <c r="H74" s="2" t="s">
        <v>415</v>
      </c>
      <c r="I74" s="2">
        <v>105</v>
      </c>
      <c r="J74" s="2">
        <v>4105</v>
      </c>
      <c r="P74" s="48" t="str">
        <f>P65</f>
        <v/>
      </c>
      <c r="Q74" s="49"/>
      <c r="R74" s="49"/>
      <c r="S74" s="49"/>
      <c r="T74" s="49"/>
      <c r="U74" s="50"/>
    </row>
    <row r="75" spans="1:23" hidden="1">
      <c r="A75" s="5"/>
      <c r="H75" s="2" t="s">
        <v>416</v>
      </c>
      <c r="I75" s="2">
        <v>106</v>
      </c>
      <c r="J75" s="2">
        <v>4106</v>
      </c>
    </row>
    <row r="76" spans="1:23" hidden="1">
      <c r="A76" s="5"/>
      <c r="H76" s="2" t="s">
        <v>417</v>
      </c>
      <c r="I76" s="2">
        <v>107</v>
      </c>
      <c r="J76" s="2">
        <v>4107</v>
      </c>
    </row>
    <row r="77" spans="1:23" hidden="1">
      <c r="A77" s="5"/>
      <c r="H77" s="2" t="s">
        <v>418</v>
      </c>
      <c r="I77" s="2">
        <v>109</v>
      </c>
      <c r="J77" s="2">
        <v>4109</v>
      </c>
    </row>
    <row r="78" spans="1:23" hidden="1">
      <c r="A78" s="5"/>
      <c r="H78" s="2" t="s">
        <v>721</v>
      </c>
      <c r="I78" s="2">
        <v>110</v>
      </c>
      <c r="J78" s="2">
        <v>4110</v>
      </c>
    </row>
    <row r="79" spans="1:23" hidden="1">
      <c r="A79" s="5"/>
      <c r="H79" s="2" t="s">
        <v>796</v>
      </c>
      <c r="I79" s="2">
        <v>112</v>
      </c>
      <c r="J79" s="2">
        <v>4112</v>
      </c>
    </row>
    <row r="80" spans="1:23" hidden="1">
      <c r="A80" s="5"/>
      <c r="H80" s="2" t="s">
        <v>420</v>
      </c>
      <c r="I80" s="2">
        <v>113</v>
      </c>
      <c r="J80" s="2">
        <v>4113</v>
      </c>
    </row>
    <row r="81" spans="1:10" hidden="1">
      <c r="A81" s="5"/>
      <c r="H81" s="2" t="s">
        <v>421</v>
      </c>
      <c r="I81" s="2">
        <v>114</v>
      </c>
      <c r="J81" s="2">
        <v>4114</v>
      </c>
    </row>
    <row r="82" spans="1:10" hidden="1">
      <c r="A82" s="5"/>
      <c r="H82" s="2" t="s">
        <v>422</v>
      </c>
      <c r="I82" s="2">
        <v>115</v>
      </c>
      <c r="J82" s="2">
        <v>4115</v>
      </c>
    </row>
    <row r="83" spans="1:10" hidden="1">
      <c r="A83" s="5"/>
      <c r="H83" s="2" t="s">
        <v>423</v>
      </c>
      <c r="I83" s="2">
        <v>116</v>
      </c>
      <c r="J83" s="2">
        <v>4116</v>
      </c>
    </row>
    <row r="84" spans="1:10" hidden="1">
      <c r="A84" s="5"/>
      <c r="H84" s="2" t="s">
        <v>424</v>
      </c>
      <c r="I84" s="2">
        <v>117</v>
      </c>
      <c r="J84" s="2">
        <v>4117</v>
      </c>
    </row>
    <row r="85" spans="1:10" hidden="1">
      <c r="A85" s="5"/>
      <c r="H85" s="2" t="s">
        <v>794</v>
      </c>
      <c r="I85" s="2">
        <v>118</v>
      </c>
      <c r="J85" s="2">
        <v>4118</v>
      </c>
    </row>
    <row r="86" spans="1:10" hidden="1">
      <c r="A86" s="5"/>
      <c r="H86" s="2" t="s">
        <v>425</v>
      </c>
      <c r="I86" s="2">
        <v>119</v>
      </c>
      <c r="J86" s="2">
        <v>4119</v>
      </c>
    </row>
    <row r="87" spans="1:10" hidden="1">
      <c r="A87" s="5"/>
      <c r="H87" s="2" t="s">
        <v>426</v>
      </c>
      <c r="I87" s="2">
        <v>120</v>
      </c>
      <c r="J87" s="2">
        <v>4120</v>
      </c>
    </row>
    <row r="88" spans="1:10" hidden="1">
      <c r="A88" s="5"/>
      <c r="H88" s="2" t="s">
        <v>427</v>
      </c>
      <c r="I88" s="2">
        <v>121</v>
      </c>
      <c r="J88" s="2">
        <v>4121</v>
      </c>
    </row>
    <row r="89" spans="1:10" hidden="1">
      <c r="A89" s="5"/>
      <c r="H89" s="2" t="s">
        <v>428</v>
      </c>
      <c r="I89" s="2">
        <v>122</v>
      </c>
      <c r="J89" s="2">
        <v>4122</v>
      </c>
    </row>
    <row r="90" spans="1:10" hidden="1">
      <c r="A90" s="5"/>
      <c r="H90" s="2" t="s">
        <v>795</v>
      </c>
      <c r="I90" s="2">
        <v>123</v>
      </c>
      <c r="J90" s="2">
        <v>4123</v>
      </c>
    </row>
    <row r="91" spans="1:10" hidden="1">
      <c r="A91" s="5"/>
      <c r="H91" s="2" t="s">
        <v>429</v>
      </c>
      <c r="I91" s="2">
        <v>124</v>
      </c>
      <c r="J91" s="2">
        <v>4124</v>
      </c>
    </row>
    <row r="92" spans="1:10" hidden="1">
      <c r="A92" s="5"/>
      <c r="H92" s="2" t="s">
        <v>430</v>
      </c>
      <c r="I92" s="2">
        <v>125</v>
      </c>
      <c r="J92" s="2">
        <v>4125</v>
      </c>
    </row>
    <row r="93" spans="1:10" hidden="1">
      <c r="A93" s="5"/>
      <c r="H93" s="2" t="s">
        <v>431</v>
      </c>
      <c r="I93" s="2">
        <v>126</v>
      </c>
      <c r="J93" s="2">
        <v>4126</v>
      </c>
    </row>
    <row r="94" spans="1:10" hidden="1">
      <c r="A94" s="5"/>
      <c r="H94" s="2" t="s">
        <v>432</v>
      </c>
      <c r="I94" s="2">
        <v>127</v>
      </c>
      <c r="J94" s="2">
        <v>4127</v>
      </c>
    </row>
    <row r="95" spans="1:10" hidden="1">
      <c r="A95" s="5"/>
      <c r="H95" s="2" t="s">
        <v>433</v>
      </c>
      <c r="I95" s="2">
        <v>128</v>
      </c>
      <c r="J95" s="2">
        <v>4128</v>
      </c>
    </row>
    <row r="96" spans="1:10" hidden="1">
      <c r="A96" s="5"/>
      <c r="H96" s="2" t="s">
        <v>435</v>
      </c>
      <c r="I96" s="2">
        <v>130</v>
      </c>
      <c r="J96" s="2">
        <v>4130</v>
      </c>
    </row>
    <row r="97" spans="1:10" hidden="1">
      <c r="A97" s="5"/>
      <c r="H97" s="2" t="s">
        <v>436</v>
      </c>
      <c r="I97" s="2">
        <v>131</v>
      </c>
      <c r="J97" s="2">
        <v>4131</v>
      </c>
    </row>
    <row r="98" spans="1:10" hidden="1">
      <c r="A98" s="5"/>
      <c r="H98" s="2" t="s">
        <v>437</v>
      </c>
      <c r="I98" s="2">
        <v>132</v>
      </c>
      <c r="J98" s="2">
        <v>4132</v>
      </c>
    </row>
    <row r="99" spans="1:10" hidden="1">
      <c r="A99" s="5"/>
      <c r="H99" s="2" t="s">
        <v>438</v>
      </c>
      <c r="I99" s="2">
        <v>133</v>
      </c>
      <c r="J99" s="2">
        <v>4133</v>
      </c>
    </row>
    <row r="100" spans="1:10" hidden="1">
      <c r="A100" s="5"/>
      <c r="H100" s="2" t="s">
        <v>439</v>
      </c>
      <c r="I100" s="2">
        <v>134</v>
      </c>
      <c r="J100" s="2">
        <v>4134</v>
      </c>
    </row>
    <row r="101" spans="1:10" hidden="1">
      <c r="A101" s="5"/>
      <c r="H101" s="2" t="s">
        <v>440</v>
      </c>
      <c r="I101" s="2">
        <v>135</v>
      </c>
      <c r="J101" s="2">
        <v>4135</v>
      </c>
    </row>
    <row r="102" spans="1:10" hidden="1">
      <c r="A102" s="5"/>
      <c r="H102" s="2" t="s">
        <v>441</v>
      </c>
      <c r="I102" s="2">
        <v>136</v>
      </c>
      <c r="J102" s="2">
        <v>4136</v>
      </c>
    </row>
    <row r="103" spans="1:10" hidden="1">
      <c r="A103" s="5"/>
      <c r="H103" s="2" t="s">
        <v>442</v>
      </c>
      <c r="I103" s="2">
        <v>137</v>
      </c>
      <c r="J103" s="2">
        <v>4137</v>
      </c>
    </row>
    <row r="104" spans="1:10" hidden="1">
      <c r="A104" s="5"/>
      <c r="H104" s="2" t="s">
        <v>443</v>
      </c>
      <c r="I104" s="2">
        <v>138</v>
      </c>
      <c r="J104" s="2">
        <v>4138</v>
      </c>
    </row>
    <row r="105" spans="1:10" hidden="1">
      <c r="A105" s="5"/>
      <c r="H105" s="2" t="s">
        <v>444</v>
      </c>
      <c r="I105" s="2">
        <v>139</v>
      </c>
      <c r="J105" s="2">
        <v>4139</v>
      </c>
    </row>
    <row r="106" spans="1:10" hidden="1">
      <c r="A106" s="5"/>
      <c r="H106" s="2" t="s">
        <v>445</v>
      </c>
      <c r="I106" s="2">
        <v>140</v>
      </c>
      <c r="J106" s="2">
        <v>4140</v>
      </c>
    </row>
    <row r="107" spans="1:10" hidden="1">
      <c r="A107" s="5"/>
      <c r="H107" s="2" t="s">
        <v>446</v>
      </c>
      <c r="I107" s="2">
        <v>141</v>
      </c>
      <c r="J107" s="2">
        <v>4141</v>
      </c>
    </row>
    <row r="108" spans="1:10" hidden="1">
      <c r="A108" s="5"/>
      <c r="H108" s="2" t="s">
        <v>447</v>
      </c>
      <c r="I108" s="2">
        <v>142</v>
      </c>
      <c r="J108" s="2">
        <v>4142</v>
      </c>
    </row>
    <row r="109" spans="1:10" hidden="1">
      <c r="A109" s="5"/>
      <c r="H109" s="2" t="s">
        <v>722</v>
      </c>
      <c r="I109" s="2">
        <v>143</v>
      </c>
      <c r="J109" s="2">
        <v>4143</v>
      </c>
    </row>
    <row r="110" spans="1:10" hidden="1">
      <c r="A110" s="5"/>
      <c r="H110" s="2" t="s">
        <v>715</v>
      </c>
      <c r="I110" s="2">
        <v>144</v>
      </c>
      <c r="J110" s="2">
        <v>4144</v>
      </c>
    </row>
    <row r="111" spans="1:10" hidden="1">
      <c r="A111" s="5"/>
      <c r="H111" s="2" t="s">
        <v>669</v>
      </c>
      <c r="I111" s="2">
        <v>145</v>
      </c>
      <c r="J111" s="2">
        <v>4145</v>
      </c>
    </row>
    <row r="112" spans="1:10" hidden="1">
      <c r="A112" s="5"/>
      <c r="H112" s="2" t="s">
        <v>675</v>
      </c>
      <c r="I112" s="2">
        <v>146</v>
      </c>
      <c r="J112" s="2">
        <v>4146</v>
      </c>
    </row>
    <row r="113" spans="1:10" hidden="1">
      <c r="A113" s="5"/>
      <c r="H113" s="2" t="s">
        <v>448</v>
      </c>
      <c r="I113" s="2">
        <v>147</v>
      </c>
      <c r="J113" s="2">
        <v>4147</v>
      </c>
    </row>
    <row r="114" spans="1:10" hidden="1">
      <c r="A114" s="5"/>
      <c r="H114" s="2" t="s">
        <v>798</v>
      </c>
      <c r="I114" s="2">
        <v>148</v>
      </c>
      <c r="J114" s="2">
        <v>4148</v>
      </c>
    </row>
    <row r="115" spans="1:10" hidden="1">
      <c r="A115" s="5"/>
      <c r="H115" s="2" t="s">
        <v>802</v>
      </c>
    </row>
    <row r="116" spans="1:10" hidden="1">
      <c r="A116" s="5"/>
      <c r="H116" s="2" t="s">
        <v>449</v>
      </c>
      <c r="I116" s="2">
        <v>201</v>
      </c>
      <c r="J116" s="2">
        <v>4201</v>
      </c>
    </row>
    <row r="117" spans="1:10" hidden="1">
      <c r="A117" s="5"/>
      <c r="H117" s="2" t="s">
        <v>450</v>
      </c>
      <c r="I117" s="2">
        <v>202</v>
      </c>
      <c r="J117" s="2">
        <v>4202</v>
      </c>
    </row>
    <row r="118" spans="1:10" hidden="1">
      <c r="A118" s="5"/>
      <c r="H118" s="2" t="s">
        <v>451</v>
      </c>
      <c r="I118" s="2">
        <v>203</v>
      </c>
      <c r="J118" s="2">
        <v>4203</v>
      </c>
    </row>
    <row r="119" spans="1:10" hidden="1">
      <c r="H119" s="2" t="s">
        <v>581</v>
      </c>
      <c r="I119" s="2">
        <v>204</v>
      </c>
      <c r="J119" s="2">
        <v>4204</v>
      </c>
    </row>
    <row r="120" spans="1:10" hidden="1">
      <c r="H120" s="2" t="s">
        <v>692</v>
      </c>
      <c r="I120" s="2">
        <v>205</v>
      </c>
      <c r="J120" s="2">
        <v>4205</v>
      </c>
    </row>
    <row r="121" spans="1:10" hidden="1">
      <c r="H121" s="2" t="s">
        <v>452</v>
      </c>
      <c r="I121" s="2">
        <v>206</v>
      </c>
      <c r="J121" s="2">
        <v>4206</v>
      </c>
    </row>
    <row r="122" spans="1:10" hidden="1">
      <c r="H122" s="2" t="s">
        <v>453</v>
      </c>
      <c r="I122" s="2">
        <v>207</v>
      </c>
      <c r="J122" s="2">
        <v>4207</v>
      </c>
    </row>
    <row r="123" spans="1:10" hidden="1">
      <c r="H123" s="2" t="s">
        <v>454</v>
      </c>
      <c r="I123" s="2">
        <v>208</v>
      </c>
      <c r="J123" s="2">
        <v>4208</v>
      </c>
    </row>
    <row r="124" spans="1:10" hidden="1">
      <c r="H124" s="2" t="s">
        <v>455</v>
      </c>
      <c r="I124" s="2">
        <v>209</v>
      </c>
      <c r="J124" s="2">
        <v>4209</v>
      </c>
    </row>
    <row r="125" spans="1:10" hidden="1">
      <c r="H125" s="2" t="s">
        <v>456</v>
      </c>
      <c r="I125" s="2">
        <v>210</v>
      </c>
      <c r="J125" s="2">
        <v>4210</v>
      </c>
    </row>
    <row r="126" spans="1:10" hidden="1">
      <c r="H126" s="2" t="s">
        <v>457</v>
      </c>
      <c r="I126" s="2">
        <v>211</v>
      </c>
      <c r="J126" s="2">
        <v>4211</v>
      </c>
    </row>
    <row r="127" spans="1:10" hidden="1">
      <c r="H127" s="2" t="s">
        <v>458</v>
      </c>
      <c r="I127" s="2">
        <v>212</v>
      </c>
      <c r="J127" s="2">
        <v>4212</v>
      </c>
    </row>
    <row r="128" spans="1:10" hidden="1">
      <c r="H128" s="2" t="s">
        <v>459</v>
      </c>
      <c r="I128" s="2">
        <v>213</v>
      </c>
      <c r="J128" s="2">
        <v>4213</v>
      </c>
    </row>
    <row r="129" spans="8:10" hidden="1">
      <c r="H129" s="2" t="s">
        <v>460</v>
      </c>
      <c r="I129" s="2">
        <v>214</v>
      </c>
      <c r="J129" s="2">
        <v>4214</v>
      </c>
    </row>
    <row r="130" spans="8:10" hidden="1">
      <c r="H130" s="2" t="s">
        <v>461</v>
      </c>
      <c r="I130" s="2">
        <v>215</v>
      </c>
      <c r="J130" s="2">
        <v>4215</v>
      </c>
    </row>
    <row r="131" spans="8:10" hidden="1">
      <c r="H131" s="2" t="s">
        <v>723</v>
      </c>
      <c r="I131" s="2">
        <v>216</v>
      </c>
      <c r="J131" s="2">
        <v>4216</v>
      </c>
    </row>
    <row r="132" spans="8:10" hidden="1">
      <c r="H132" s="2" t="s">
        <v>462</v>
      </c>
      <c r="I132" s="2">
        <v>217</v>
      </c>
      <c r="J132" s="2">
        <v>4217</v>
      </c>
    </row>
    <row r="133" spans="8:10" hidden="1">
      <c r="H133" s="2" t="s">
        <v>463</v>
      </c>
      <c r="I133" s="2">
        <v>218</v>
      </c>
      <c r="J133" s="2">
        <v>4218</v>
      </c>
    </row>
    <row r="134" spans="8:10" hidden="1">
      <c r="H134" s="2" t="s">
        <v>464</v>
      </c>
      <c r="I134" s="2">
        <v>219</v>
      </c>
      <c r="J134" s="2">
        <v>4219</v>
      </c>
    </row>
    <row r="135" spans="8:10" hidden="1">
      <c r="H135" s="2" t="s">
        <v>465</v>
      </c>
      <c r="I135" s="2">
        <v>220</v>
      </c>
      <c r="J135" s="2">
        <v>4220</v>
      </c>
    </row>
    <row r="136" spans="8:10" hidden="1">
      <c r="H136" s="2" t="s">
        <v>466</v>
      </c>
      <c r="I136" s="2">
        <v>221</v>
      </c>
      <c r="J136" s="2">
        <v>4221</v>
      </c>
    </row>
    <row r="137" spans="8:10" hidden="1">
      <c r="H137" s="2" t="s">
        <v>434</v>
      </c>
      <c r="I137" s="2">
        <v>223</v>
      </c>
      <c r="J137" s="2">
        <v>4223</v>
      </c>
    </row>
    <row r="138" spans="8:10" hidden="1">
      <c r="H138" s="2" t="s">
        <v>467</v>
      </c>
      <c r="I138" s="2">
        <v>224</v>
      </c>
      <c r="J138" s="2">
        <v>4224</v>
      </c>
    </row>
    <row r="139" spans="8:10" hidden="1">
      <c r="H139" s="2" t="s">
        <v>468</v>
      </c>
      <c r="I139" s="2">
        <v>225</v>
      </c>
      <c r="J139" s="2">
        <v>4225</v>
      </c>
    </row>
    <row r="140" spans="8:10" hidden="1">
      <c r="H140" s="2" t="s">
        <v>699</v>
      </c>
      <c r="I140" s="2">
        <v>226</v>
      </c>
      <c r="J140" s="2">
        <v>4226</v>
      </c>
    </row>
    <row r="141" spans="8:10" hidden="1">
      <c r="H141" s="2" t="s">
        <v>469</v>
      </c>
      <c r="I141" s="2">
        <v>227</v>
      </c>
      <c r="J141" s="2">
        <v>4227</v>
      </c>
    </row>
    <row r="142" spans="8:10" hidden="1">
      <c r="H142" s="2" t="s">
        <v>470</v>
      </c>
      <c r="I142" s="2">
        <v>228</v>
      </c>
      <c r="J142" s="2">
        <v>4228</v>
      </c>
    </row>
    <row r="143" spans="8:10" hidden="1">
      <c r="H143" s="2" t="s">
        <v>797</v>
      </c>
      <c r="I143" s="2">
        <v>229</v>
      </c>
      <c r="J143" s="2">
        <v>4229</v>
      </c>
    </row>
    <row r="144" spans="8:10" hidden="1">
      <c r="H144" s="2" t="s">
        <v>471</v>
      </c>
      <c r="I144" s="2">
        <v>230</v>
      </c>
      <c r="J144" s="2">
        <v>4230</v>
      </c>
    </row>
    <row r="145" spans="8:10" hidden="1">
      <c r="H145" s="2" t="s">
        <v>472</v>
      </c>
      <c r="I145" s="2">
        <v>231</v>
      </c>
      <c r="J145" s="2">
        <v>4231</v>
      </c>
    </row>
    <row r="146" spans="8:10" hidden="1">
      <c r="H146" s="2" t="s">
        <v>473</v>
      </c>
      <c r="I146" s="2">
        <v>232</v>
      </c>
      <c r="J146" s="2">
        <v>4232</v>
      </c>
    </row>
    <row r="147" spans="8:10" hidden="1">
      <c r="H147" s="2" t="s">
        <v>474</v>
      </c>
      <c r="I147" s="2">
        <v>233</v>
      </c>
      <c r="J147" s="2">
        <v>4233</v>
      </c>
    </row>
    <row r="148" spans="8:10" hidden="1">
      <c r="H148" s="2" t="s">
        <v>475</v>
      </c>
      <c r="I148" s="2">
        <v>234</v>
      </c>
      <c r="J148" s="2">
        <v>4234</v>
      </c>
    </row>
    <row r="149" spans="8:10" hidden="1">
      <c r="H149" s="2" t="s">
        <v>476</v>
      </c>
      <c r="I149" s="2">
        <v>235</v>
      </c>
      <c r="J149" s="2">
        <v>4235</v>
      </c>
    </row>
    <row r="150" spans="8:10" hidden="1">
      <c r="H150" s="2" t="s">
        <v>477</v>
      </c>
      <c r="I150" s="2">
        <v>236</v>
      </c>
      <c r="J150" s="2">
        <v>4236</v>
      </c>
    </row>
    <row r="151" spans="8:10" hidden="1">
      <c r="H151" s="2" t="s">
        <v>673</v>
      </c>
      <c r="I151" s="2">
        <v>237</v>
      </c>
      <c r="J151" s="2">
        <v>4237</v>
      </c>
    </row>
    <row r="152" spans="8:10" hidden="1">
      <c r="H152" s="2" t="s">
        <v>478</v>
      </c>
      <c r="I152" s="2">
        <v>238</v>
      </c>
      <c r="J152" s="2">
        <v>4238</v>
      </c>
    </row>
    <row r="153" spans="8:10" hidden="1">
      <c r="H153" s="2" t="s">
        <v>479</v>
      </c>
      <c r="I153" s="2">
        <v>239</v>
      </c>
      <c r="J153" s="2">
        <v>4239</v>
      </c>
    </row>
    <row r="154" spans="8:10" hidden="1">
      <c r="H154" s="2" t="s">
        <v>724</v>
      </c>
      <c r="I154" s="2">
        <v>240</v>
      </c>
      <c r="J154" s="2">
        <v>4240</v>
      </c>
    </row>
    <row r="155" spans="8:10" hidden="1">
      <c r="H155" s="2" t="s">
        <v>480</v>
      </c>
      <c r="I155" s="2">
        <v>241</v>
      </c>
      <c r="J155" s="2">
        <v>4241</v>
      </c>
    </row>
    <row r="156" spans="8:10" hidden="1">
      <c r="H156" s="2" t="s">
        <v>481</v>
      </c>
      <c r="I156" s="2">
        <v>242</v>
      </c>
      <c r="J156" s="2">
        <v>4242</v>
      </c>
    </row>
    <row r="157" spans="8:10" hidden="1">
      <c r="H157" s="2" t="s">
        <v>684</v>
      </c>
      <c r="I157" s="2">
        <v>244</v>
      </c>
      <c r="J157" s="2">
        <v>4244</v>
      </c>
    </row>
    <row r="158" spans="8:10" hidden="1">
      <c r="H158" s="2" t="s">
        <v>680</v>
      </c>
      <c r="I158" s="2">
        <v>245</v>
      </c>
      <c r="J158" s="2">
        <v>4245</v>
      </c>
    </row>
    <row r="159" spans="8:10" hidden="1">
      <c r="H159" s="2" t="s">
        <v>482</v>
      </c>
      <c r="I159" s="2">
        <v>246</v>
      </c>
      <c r="J159" s="2">
        <v>4246</v>
      </c>
    </row>
    <row r="160" spans="8:10" hidden="1">
      <c r="H160" s="2" t="s">
        <v>483</v>
      </c>
      <c r="I160" s="2">
        <v>247</v>
      </c>
      <c r="J160" s="2">
        <v>4247</v>
      </c>
    </row>
    <row r="161" spans="8:10" hidden="1">
      <c r="H161" s="2" t="s">
        <v>484</v>
      </c>
      <c r="I161" s="2">
        <v>248</v>
      </c>
      <c r="J161" s="2">
        <v>4248</v>
      </c>
    </row>
    <row r="162" spans="8:10" hidden="1">
      <c r="H162" s="2" t="s">
        <v>725</v>
      </c>
      <c r="I162" s="2">
        <v>249</v>
      </c>
      <c r="J162" s="2">
        <v>4249</v>
      </c>
    </row>
    <row r="163" spans="8:10" hidden="1">
      <c r="H163" s="2" t="s">
        <v>485</v>
      </c>
      <c r="I163" s="2">
        <v>250</v>
      </c>
      <c r="J163" s="2">
        <v>4250</v>
      </c>
    </row>
    <row r="164" spans="8:10" hidden="1">
      <c r="H164" s="2" t="s">
        <v>726</v>
      </c>
      <c r="I164" s="2">
        <v>251</v>
      </c>
      <c r="J164" s="2">
        <v>4251</v>
      </c>
    </row>
    <row r="165" spans="8:10" hidden="1">
      <c r="H165" s="2" t="s">
        <v>486</v>
      </c>
      <c r="I165" s="2">
        <v>252</v>
      </c>
      <c r="J165" s="2">
        <v>4252</v>
      </c>
    </row>
    <row r="166" spans="8:10" hidden="1">
      <c r="H166" s="2" t="s">
        <v>487</v>
      </c>
      <c r="I166" s="2">
        <v>253</v>
      </c>
      <c r="J166" s="2">
        <v>4253</v>
      </c>
    </row>
    <row r="167" spans="8:10" hidden="1">
      <c r="H167" s="2" t="s">
        <v>488</v>
      </c>
      <c r="I167" s="2">
        <v>254</v>
      </c>
      <c r="J167" s="2">
        <v>4254</v>
      </c>
    </row>
    <row r="168" spans="8:10" hidden="1">
      <c r="H168" s="2" t="s">
        <v>489</v>
      </c>
      <c r="I168" s="2">
        <v>255</v>
      </c>
      <c r="J168" s="2">
        <v>4255</v>
      </c>
    </row>
    <row r="169" spans="8:10" hidden="1">
      <c r="H169" s="2" t="s">
        <v>490</v>
      </c>
      <c r="I169" s="2">
        <v>257</v>
      </c>
      <c r="J169" s="2">
        <v>4257</v>
      </c>
    </row>
    <row r="170" spans="8:10" hidden="1">
      <c r="H170" s="2" t="s">
        <v>803</v>
      </c>
    </row>
    <row r="171" spans="8:10" hidden="1">
      <c r="H171" s="2" t="s">
        <v>491</v>
      </c>
      <c r="I171" s="2">
        <v>301</v>
      </c>
      <c r="J171" s="2">
        <v>4301</v>
      </c>
    </row>
    <row r="172" spans="8:10" hidden="1">
      <c r="H172" s="2" t="s">
        <v>492</v>
      </c>
      <c r="I172" s="2">
        <v>302</v>
      </c>
      <c r="J172" s="2">
        <v>4302</v>
      </c>
    </row>
    <row r="173" spans="8:10" hidden="1">
      <c r="H173" s="2" t="s">
        <v>493</v>
      </c>
      <c r="I173" s="2">
        <v>303</v>
      </c>
      <c r="J173" s="2">
        <v>4303</v>
      </c>
    </row>
    <row r="174" spans="8:10" hidden="1">
      <c r="H174" s="2" t="s">
        <v>494</v>
      </c>
      <c r="I174" s="2">
        <v>304</v>
      </c>
      <c r="J174" s="2">
        <v>4304</v>
      </c>
    </row>
    <row r="175" spans="8:10" hidden="1">
      <c r="H175" s="2" t="s">
        <v>495</v>
      </c>
      <c r="I175" s="2">
        <v>305</v>
      </c>
      <c r="J175" s="2">
        <v>4305</v>
      </c>
    </row>
    <row r="176" spans="8:10" hidden="1">
      <c r="H176" s="2" t="s">
        <v>496</v>
      </c>
      <c r="I176" s="2">
        <v>306</v>
      </c>
      <c r="J176" s="2">
        <v>4306</v>
      </c>
    </row>
    <row r="177" spans="8:10" hidden="1">
      <c r="H177" s="2" t="s">
        <v>497</v>
      </c>
      <c r="I177" s="2">
        <v>307</v>
      </c>
      <c r="J177" s="2">
        <v>4307</v>
      </c>
    </row>
    <row r="178" spans="8:10" hidden="1">
      <c r="H178" s="2" t="s">
        <v>727</v>
      </c>
      <c r="I178" s="2">
        <v>308</v>
      </c>
      <c r="J178" s="2">
        <v>4308</v>
      </c>
    </row>
    <row r="179" spans="8:10" hidden="1">
      <c r="H179" s="2" t="s">
        <v>498</v>
      </c>
      <c r="I179" s="2">
        <v>309</v>
      </c>
      <c r="J179" s="2">
        <v>4309</v>
      </c>
    </row>
    <row r="180" spans="8:10" hidden="1">
      <c r="H180" s="2" t="s">
        <v>499</v>
      </c>
      <c r="I180" s="2">
        <v>310</v>
      </c>
      <c r="J180" s="2">
        <v>4310</v>
      </c>
    </row>
    <row r="181" spans="8:10" hidden="1">
      <c r="H181" s="2" t="s">
        <v>500</v>
      </c>
      <c r="I181" s="2">
        <v>311</v>
      </c>
      <c r="J181" s="2">
        <v>4311</v>
      </c>
    </row>
    <row r="182" spans="8:10" hidden="1">
      <c r="H182" s="2" t="s">
        <v>501</v>
      </c>
      <c r="I182" s="2">
        <v>312</v>
      </c>
      <c r="J182" s="2">
        <v>4312</v>
      </c>
    </row>
    <row r="183" spans="8:10" hidden="1">
      <c r="H183" s="2" t="s">
        <v>502</v>
      </c>
      <c r="I183" s="2">
        <v>313</v>
      </c>
      <c r="J183" s="2">
        <v>4313</v>
      </c>
    </row>
    <row r="184" spans="8:10" hidden="1">
      <c r="H184" s="2" t="s">
        <v>503</v>
      </c>
      <c r="I184" s="2">
        <v>314</v>
      </c>
      <c r="J184" s="2">
        <v>4314</v>
      </c>
    </row>
    <row r="185" spans="8:10" hidden="1">
      <c r="H185" s="2" t="s">
        <v>504</v>
      </c>
      <c r="I185" s="2">
        <v>315</v>
      </c>
      <c r="J185" s="2">
        <v>4315</v>
      </c>
    </row>
    <row r="186" spans="8:10" hidden="1">
      <c r="H186" s="2" t="s">
        <v>505</v>
      </c>
      <c r="I186" s="2">
        <v>316</v>
      </c>
      <c r="J186" s="2">
        <v>4316</v>
      </c>
    </row>
    <row r="187" spans="8:10" hidden="1">
      <c r="H187" s="2" t="s">
        <v>506</v>
      </c>
      <c r="I187" s="2">
        <v>317</v>
      </c>
      <c r="J187" s="2">
        <v>4317</v>
      </c>
    </row>
    <row r="188" spans="8:10" hidden="1">
      <c r="H188" s="2" t="s">
        <v>507</v>
      </c>
      <c r="I188" s="2">
        <v>318</v>
      </c>
      <c r="J188" s="2">
        <v>4318</v>
      </c>
    </row>
    <row r="189" spans="8:10" hidden="1">
      <c r="H189" s="2" t="s">
        <v>508</v>
      </c>
      <c r="I189" s="2">
        <v>319</v>
      </c>
      <c r="J189" s="2">
        <v>4319</v>
      </c>
    </row>
    <row r="190" spans="8:10" hidden="1">
      <c r="H190" s="2" t="s">
        <v>509</v>
      </c>
      <c r="I190" s="2">
        <v>320</v>
      </c>
      <c r="J190" s="2">
        <v>4320</v>
      </c>
    </row>
    <row r="191" spans="8:10" hidden="1">
      <c r="H191" s="2" t="s">
        <v>510</v>
      </c>
      <c r="I191" s="2">
        <v>321</v>
      </c>
      <c r="J191" s="2">
        <v>4321</v>
      </c>
    </row>
    <row r="192" spans="8:10" hidden="1">
      <c r="H192" s="2" t="s">
        <v>791</v>
      </c>
      <c r="I192" s="2">
        <v>322</v>
      </c>
      <c r="J192" s="2">
        <v>4322</v>
      </c>
    </row>
    <row r="193" spans="8:10" hidden="1">
      <c r="H193" s="2" t="s">
        <v>511</v>
      </c>
      <c r="I193" s="2">
        <v>323</v>
      </c>
      <c r="J193" s="2">
        <v>4323</v>
      </c>
    </row>
    <row r="194" spans="8:10" hidden="1">
      <c r="H194" s="2" t="s">
        <v>512</v>
      </c>
      <c r="I194" s="2">
        <v>324</v>
      </c>
      <c r="J194" s="2">
        <v>4324</v>
      </c>
    </row>
    <row r="195" spans="8:10" hidden="1">
      <c r="H195" s="2" t="s">
        <v>513</v>
      </c>
      <c r="I195" s="2">
        <v>325</v>
      </c>
      <c r="J195" s="2">
        <v>4325</v>
      </c>
    </row>
    <row r="196" spans="8:10" hidden="1">
      <c r="H196" s="2" t="s">
        <v>514</v>
      </c>
      <c r="I196" s="2">
        <v>326</v>
      </c>
      <c r="J196" s="2">
        <v>4326</v>
      </c>
    </row>
    <row r="197" spans="8:10" hidden="1">
      <c r="H197" s="2" t="s">
        <v>515</v>
      </c>
      <c r="I197" s="2">
        <v>327</v>
      </c>
      <c r="J197" s="2">
        <v>4327</v>
      </c>
    </row>
    <row r="198" spans="8:10" hidden="1">
      <c r="H198" s="2" t="s">
        <v>516</v>
      </c>
      <c r="I198" s="2">
        <v>328</v>
      </c>
      <c r="J198" s="2">
        <v>4328</v>
      </c>
    </row>
    <row r="199" spans="8:10" hidden="1">
      <c r="H199" s="2" t="s">
        <v>517</v>
      </c>
      <c r="I199" s="2">
        <v>329</v>
      </c>
      <c r="J199" s="2">
        <v>4329</v>
      </c>
    </row>
    <row r="200" spans="8:10" hidden="1">
      <c r="H200" s="2" t="s">
        <v>518</v>
      </c>
      <c r="I200" s="2">
        <v>330</v>
      </c>
      <c r="J200" s="2">
        <v>4330</v>
      </c>
    </row>
    <row r="201" spans="8:10" hidden="1">
      <c r="H201" s="2" t="s">
        <v>519</v>
      </c>
      <c r="I201" s="2">
        <v>331</v>
      </c>
      <c r="J201" s="2">
        <v>4331</v>
      </c>
    </row>
    <row r="202" spans="8:10" hidden="1">
      <c r="H202" s="2" t="s">
        <v>520</v>
      </c>
      <c r="I202" s="2">
        <v>332</v>
      </c>
      <c r="J202" s="2">
        <v>4332</v>
      </c>
    </row>
    <row r="203" spans="8:10" hidden="1">
      <c r="H203" s="2" t="s">
        <v>728</v>
      </c>
      <c r="I203" s="2">
        <v>333</v>
      </c>
      <c r="J203" s="2">
        <v>4333</v>
      </c>
    </row>
    <row r="204" spans="8:10" hidden="1">
      <c r="H204" s="2" t="s">
        <v>804</v>
      </c>
    </row>
    <row r="205" spans="8:10" hidden="1">
      <c r="H205" s="2" t="s">
        <v>521</v>
      </c>
      <c r="I205" s="2">
        <v>401</v>
      </c>
      <c r="J205" s="2">
        <v>4401</v>
      </c>
    </row>
    <row r="206" spans="8:10" hidden="1">
      <c r="H206" s="2" t="s">
        <v>522</v>
      </c>
      <c r="I206" s="2">
        <v>402</v>
      </c>
      <c r="J206" s="2">
        <v>4402</v>
      </c>
    </row>
    <row r="207" spans="8:10" hidden="1">
      <c r="H207" s="2" t="s">
        <v>523</v>
      </c>
      <c r="I207" s="2">
        <v>403</v>
      </c>
      <c r="J207" s="2">
        <v>4403</v>
      </c>
    </row>
    <row r="208" spans="8:10" hidden="1">
      <c r="H208" s="2" t="s">
        <v>524</v>
      </c>
      <c r="I208" s="2">
        <v>404</v>
      </c>
      <c r="J208" s="2">
        <v>4404</v>
      </c>
    </row>
    <row r="209" spans="8:10" hidden="1">
      <c r="H209" s="2" t="s">
        <v>525</v>
      </c>
      <c r="I209" s="2">
        <v>405</v>
      </c>
      <c r="J209" s="2">
        <v>4405</v>
      </c>
    </row>
    <row r="210" spans="8:10" hidden="1">
      <c r="H210" s="2" t="s">
        <v>526</v>
      </c>
      <c r="I210" s="2">
        <v>406</v>
      </c>
      <c r="J210" s="2">
        <v>4406</v>
      </c>
    </row>
    <row r="211" spans="8:10" hidden="1">
      <c r="H211" s="2" t="s">
        <v>527</v>
      </c>
      <c r="I211" s="2">
        <v>407</v>
      </c>
      <c r="J211" s="2">
        <v>4407</v>
      </c>
    </row>
    <row r="212" spans="8:10" hidden="1">
      <c r="H212" s="2" t="s">
        <v>528</v>
      </c>
      <c r="I212" s="2">
        <v>408</v>
      </c>
      <c r="J212" s="2">
        <v>4408</v>
      </c>
    </row>
    <row r="213" spans="8:10" hidden="1">
      <c r="H213" s="2" t="s">
        <v>729</v>
      </c>
      <c r="I213" s="2">
        <v>409</v>
      </c>
      <c r="J213" s="2">
        <v>4409</v>
      </c>
    </row>
    <row r="214" spans="8:10" hidden="1">
      <c r="H214" s="2" t="s">
        <v>529</v>
      </c>
      <c r="I214" s="2">
        <v>410</v>
      </c>
      <c r="J214" s="2">
        <v>4410</v>
      </c>
    </row>
    <row r="215" spans="8:10" hidden="1">
      <c r="H215" s="2" t="s">
        <v>530</v>
      </c>
      <c r="I215" s="2">
        <v>411</v>
      </c>
      <c r="J215" s="2">
        <v>4411</v>
      </c>
    </row>
    <row r="216" spans="8:10" hidden="1">
      <c r="H216" s="2" t="s">
        <v>531</v>
      </c>
      <c r="I216" s="2">
        <v>412</v>
      </c>
      <c r="J216" s="2">
        <v>4412</v>
      </c>
    </row>
    <row r="217" spans="8:10" hidden="1">
      <c r="H217" s="2" t="s">
        <v>532</v>
      </c>
      <c r="I217" s="2">
        <v>413</v>
      </c>
      <c r="J217" s="2">
        <v>4413</v>
      </c>
    </row>
    <row r="218" spans="8:10" hidden="1">
      <c r="H218" s="2" t="s">
        <v>792</v>
      </c>
      <c r="I218" s="2">
        <v>414</v>
      </c>
      <c r="J218" s="2">
        <v>4414</v>
      </c>
    </row>
    <row r="219" spans="8:10" hidden="1">
      <c r="H219" s="2" t="s">
        <v>533</v>
      </c>
      <c r="I219" s="2">
        <v>415</v>
      </c>
      <c r="J219" s="2">
        <v>4415</v>
      </c>
    </row>
    <row r="220" spans="8:10" hidden="1">
      <c r="H220" s="2" t="s">
        <v>534</v>
      </c>
      <c r="I220" s="2">
        <v>416</v>
      </c>
      <c r="J220" s="2">
        <v>4416</v>
      </c>
    </row>
    <row r="221" spans="8:10" hidden="1">
      <c r="H221" s="2" t="s">
        <v>535</v>
      </c>
      <c r="I221" s="2">
        <v>417</v>
      </c>
      <c r="J221" s="2">
        <v>4417</v>
      </c>
    </row>
    <row r="222" spans="8:10" hidden="1">
      <c r="H222" s="2" t="s">
        <v>536</v>
      </c>
      <c r="I222" s="2">
        <v>418</v>
      </c>
      <c r="J222" s="2">
        <v>4418</v>
      </c>
    </row>
    <row r="223" spans="8:10" hidden="1">
      <c r="H223" s="2" t="s">
        <v>793</v>
      </c>
      <c r="I223" s="2">
        <v>419</v>
      </c>
      <c r="J223" s="2">
        <v>4419</v>
      </c>
    </row>
    <row r="224" spans="8:10" hidden="1">
      <c r="H224" s="2" t="s">
        <v>537</v>
      </c>
      <c r="I224" s="2">
        <v>420</v>
      </c>
      <c r="J224" s="2">
        <v>4420</v>
      </c>
    </row>
    <row r="225" spans="8:10" hidden="1">
      <c r="H225" s="2" t="s">
        <v>538</v>
      </c>
      <c r="I225" s="2">
        <v>421</v>
      </c>
      <c r="J225" s="2">
        <v>4421</v>
      </c>
    </row>
    <row r="226" spans="8:10" hidden="1">
      <c r="H226" s="2" t="s">
        <v>539</v>
      </c>
      <c r="I226" s="2">
        <v>424</v>
      </c>
      <c r="J226" s="2">
        <v>4424</v>
      </c>
    </row>
    <row r="227" spans="8:10" hidden="1">
      <c r="H227" s="2" t="s">
        <v>540</v>
      </c>
      <c r="I227" s="2">
        <v>425</v>
      </c>
      <c r="J227" s="2">
        <v>4425</v>
      </c>
    </row>
    <row r="228" spans="8:10" hidden="1">
      <c r="H228" s="2" t="s">
        <v>541</v>
      </c>
      <c r="I228" s="2">
        <v>426</v>
      </c>
      <c r="J228" s="2">
        <v>4426</v>
      </c>
    </row>
    <row r="229" spans="8:10" hidden="1">
      <c r="H229" s="2" t="s">
        <v>542</v>
      </c>
      <c r="I229" s="2">
        <v>427</v>
      </c>
      <c r="J229" s="2">
        <v>4427</v>
      </c>
    </row>
    <row r="230" spans="8:10" hidden="1">
      <c r="H230" s="2" t="s">
        <v>543</v>
      </c>
      <c r="I230" s="2">
        <v>429</v>
      </c>
      <c r="J230" s="2">
        <v>4429</v>
      </c>
    </row>
    <row r="231" spans="8:10" hidden="1">
      <c r="H231" s="2" t="s">
        <v>544</v>
      </c>
      <c r="I231" s="2">
        <v>430</v>
      </c>
      <c r="J231" s="2">
        <v>4430</v>
      </c>
    </row>
    <row r="232" spans="8:10" hidden="1">
      <c r="H232" s="2" t="s">
        <v>545</v>
      </c>
      <c r="I232" s="2">
        <v>431</v>
      </c>
      <c r="J232" s="2">
        <v>4431</v>
      </c>
    </row>
    <row r="233" spans="8:10" hidden="1">
      <c r="H233" s="2" t="s">
        <v>546</v>
      </c>
      <c r="I233" s="2">
        <v>432</v>
      </c>
      <c r="J233" s="2">
        <v>4432</v>
      </c>
    </row>
    <row r="234" spans="8:10" hidden="1">
      <c r="H234" s="2" t="s">
        <v>547</v>
      </c>
      <c r="I234" s="2">
        <v>433</v>
      </c>
      <c r="J234" s="2">
        <v>4433</v>
      </c>
    </row>
    <row r="235" spans="8:10" hidden="1">
      <c r="H235" s="2" t="s">
        <v>548</v>
      </c>
      <c r="I235" s="2">
        <v>434</v>
      </c>
      <c r="J235" s="2">
        <v>4434</v>
      </c>
    </row>
    <row r="236" spans="8:10" hidden="1">
      <c r="H236" s="2" t="s">
        <v>549</v>
      </c>
      <c r="I236" s="2">
        <v>435</v>
      </c>
      <c r="J236" s="2">
        <v>4435</v>
      </c>
    </row>
    <row r="237" spans="8:10" hidden="1">
      <c r="H237" s="2" t="s">
        <v>550</v>
      </c>
      <c r="I237" s="2">
        <v>436</v>
      </c>
      <c r="J237" s="2">
        <v>4436</v>
      </c>
    </row>
    <row r="238" spans="8:10" hidden="1">
      <c r="H238" s="2" t="s">
        <v>681</v>
      </c>
      <c r="I238" s="2">
        <v>437</v>
      </c>
      <c r="J238" s="2">
        <v>4437</v>
      </c>
    </row>
    <row r="239" spans="8:10" hidden="1">
      <c r="H239" s="2" t="s">
        <v>682</v>
      </c>
      <c r="I239" s="2">
        <v>438</v>
      </c>
      <c r="J239" s="2">
        <v>4438</v>
      </c>
    </row>
    <row r="240" spans="8:10" hidden="1">
      <c r="H240" s="2" t="s">
        <v>551</v>
      </c>
      <c r="I240" s="2">
        <v>439</v>
      </c>
      <c r="J240" s="2">
        <v>4439</v>
      </c>
    </row>
    <row r="241" spans="8:10" hidden="1">
      <c r="H241" s="2" t="s">
        <v>742</v>
      </c>
      <c r="I241" s="2">
        <v>801</v>
      </c>
      <c r="J241" s="2">
        <v>4801</v>
      </c>
    </row>
    <row r="242" spans="8:10" hidden="1">
      <c r="H242" s="2" t="s">
        <v>805</v>
      </c>
    </row>
    <row r="243" spans="8:10" hidden="1">
      <c r="H243" s="2" t="s">
        <v>552</v>
      </c>
      <c r="I243" s="2">
        <v>501</v>
      </c>
      <c r="J243" s="2">
        <v>4501</v>
      </c>
    </row>
    <row r="244" spans="8:10" hidden="1">
      <c r="H244" s="2" t="s">
        <v>553</v>
      </c>
      <c r="I244" s="2">
        <v>502</v>
      </c>
      <c r="J244" s="2">
        <v>4502</v>
      </c>
    </row>
    <row r="245" spans="8:10" hidden="1">
      <c r="H245" s="2" t="s">
        <v>554</v>
      </c>
      <c r="I245" s="2">
        <v>503</v>
      </c>
      <c r="J245" s="2">
        <v>4503</v>
      </c>
    </row>
    <row r="246" spans="8:10" hidden="1">
      <c r="H246" s="2" t="s">
        <v>555</v>
      </c>
      <c r="I246" s="2">
        <v>504</v>
      </c>
      <c r="J246" s="2">
        <v>4504</v>
      </c>
    </row>
    <row r="247" spans="8:10" hidden="1">
      <c r="H247" s="2" t="s">
        <v>556</v>
      </c>
      <c r="I247" s="2">
        <v>505</v>
      </c>
      <c r="J247" s="2">
        <v>4505</v>
      </c>
    </row>
    <row r="248" spans="8:10" hidden="1">
      <c r="H248" s="2" t="s">
        <v>557</v>
      </c>
      <c r="I248" s="2">
        <v>506</v>
      </c>
      <c r="J248" s="2">
        <v>4506</v>
      </c>
    </row>
    <row r="249" spans="8:10" hidden="1">
      <c r="H249" s="2" t="s">
        <v>683</v>
      </c>
      <c r="I249" s="2">
        <v>508</v>
      </c>
      <c r="J249" s="2">
        <v>4508</v>
      </c>
    </row>
    <row r="250" spans="8:10" hidden="1">
      <c r="H250" s="2" t="s">
        <v>558</v>
      </c>
      <c r="I250" s="2">
        <v>509</v>
      </c>
      <c r="J250" s="2">
        <v>4509</v>
      </c>
    </row>
    <row r="251" spans="8:10" hidden="1">
      <c r="H251" s="2" t="s">
        <v>559</v>
      </c>
      <c r="I251" s="2">
        <v>510</v>
      </c>
      <c r="J251" s="2">
        <v>4510</v>
      </c>
    </row>
    <row r="252" spans="8:10" hidden="1">
      <c r="H252" s="2" t="s">
        <v>560</v>
      </c>
      <c r="I252" s="2">
        <v>511</v>
      </c>
      <c r="J252" s="2">
        <v>4511</v>
      </c>
    </row>
    <row r="253" spans="8:10" hidden="1">
      <c r="H253" s="2" t="s">
        <v>561</v>
      </c>
      <c r="I253" s="2">
        <v>512</v>
      </c>
      <c r="J253" s="2">
        <v>4512</v>
      </c>
    </row>
    <row r="254" spans="8:10" hidden="1">
      <c r="H254" s="2" t="s">
        <v>562</v>
      </c>
      <c r="I254" s="2">
        <v>513</v>
      </c>
      <c r="J254" s="2">
        <v>4513</v>
      </c>
    </row>
    <row r="255" spans="8:10" hidden="1">
      <c r="H255" s="2" t="s">
        <v>806</v>
      </c>
    </row>
    <row r="256" spans="8:10" hidden="1">
      <c r="H256" s="2" t="s">
        <v>563</v>
      </c>
      <c r="I256" s="2">
        <v>601</v>
      </c>
      <c r="J256" s="2">
        <v>4601</v>
      </c>
    </row>
    <row r="257" spans="8:10" hidden="1">
      <c r="H257" s="2" t="s">
        <v>564</v>
      </c>
      <c r="I257" s="2">
        <v>602</v>
      </c>
      <c r="J257" s="2">
        <v>4602</v>
      </c>
    </row>
    <row r="258" spans="8:10" hidden="1">
      <c r="H258" s="2" t="s">
        <v>565</v>
      </c>
      <c r="I258" s="2">
        <v>603</v>
      </c>
      <c r="J258" s="2">
        <v>4603</v>
      </c>
    </row>
    <row r="259" spans="8:10" hidden="1">
      <c r="H259" s="2" t="s">
        <v>566</v>
      </c>
      <c r="I259" s="2">
        <v>605</v>
      </c>
      <c r="J259" s="2">
        <v>4605</v>
      </c>
    </row>
    <row r="260" spans="8:10" hidden="1">
      <c r="H260" s="2" t="s">
        <v>567</v>
      </c>
      <c r="I260" s="2">
        <v>606</v>
      </c>
      <c r="J260" s="2">
        <v>4606</v>
      </c>
    </row>
    <row r="261" spans="8:10" hidden="1">
      <c r="H261" s="2" t="s">
        <v>568</v>
      </c>
      <c r="I261" s="2">
        <v>607</v>
      </c>
      <c r="J261" s="2">
        <v>4607</v>
      </c>
    </row>
    <row r="262" spans="8:10" hidden="1">
      <c r="H262" s="2" t="s">
        <v>569</v>
      </c>
      <c r="I262" s="2">
        <v>609</v>
      </c>
      <c r="J262" s="2">
        <v>4609</v>
      </c>
    </row>
    <row r="263" spans="8:10" hidden="1">
      <c r="H263" s="2" t="s">
        <v>570</v>
      </c>
      <c r="I263" s="2">
        <v>610</v>
      </c>
      <c r="J263" s="2">
        <v>4610</v>
      </c>
    </row>
    <row r="264" spans="8:10" hidden="1">
      <c r="H264" s="2" t="s">
        <v>571</v>
      </c>
      <c r="I264" s="2">
        <v>611</v>
      </c>
      <c r="J264" s="2">
        <v>4611</v>
      </c>
    </row>
    <row r="265" spans="8:10" hidden="1">
      <c r="H265" s="2" t="s">
        <v>572</v>
      </c>
      <c r="I265" s="2">
        <v>612</v>
      </c>
      <c r="J265" s="2">
        <v>4612</v>
      </c>
    </row>
    <row r="266" spans="8:10" hidden="1">
      <c r="H266" s="2" t="s">
        <v>573</v>
      </c>
      <c r="I266" s="2">
        <v>613</v>
      </c>
      <c r="J266" s="2">
        <v>4613</v>
      </c>
    </row>
    <row r="267" spans="8:10" hidden="1">
      <c r="H267" s="2" t="s">
        <v>574</v>
      </c>
      <c r="I267" s="2">
        <v>614</v>
      </c>
      <c r="J267" s="2">
        <v>4614</v>
      </c>
    </row>
    <row r="268" spans="8:10" hidden="1">
      <c r="H268" s="2" t="s">
        <v>672</v>
      </c>
      <c r="I268" s="2">
        <v>616</v>
      </c>
      <c r="J268" s="2">
        <v>4616</v>
      </c>
    </row>
    <row r="269" spans="8:10" hidden="1">
      <c r="H269" s="2" t="s">
        <v>575</v>
      </c>
      <c r="I269" s="2">
        <v>617</v>
      </c>
      <c r="J269" s="2">
        <v>4617</v>
      </c>
    </row>
    <row r="270" spans="8:10" hidden="1">
      <c r="H270" s="2" t="s">
        <v>807</v>
      </c>
    </row>
    <row r="271" spans="8:10" hidden="1">
      <c r="H271" s="2" t="s">
        <v>576</v>
      </c>
      <c r="I271" s="2">
        <v>701</v>
      </c>
      <c r="J271" s="2">
        <v>4701</v>
      </c>
    </row>
    <row r="272" spans="8:10" hidden="1">
      <c r="H272" s="2" t="s">
        <v>577</v>
      </c>
      <c r="I272" s="2">
        <v>702</v>
      </c>
      <c r="J272" s="2">
        <v>4702</v>
      </c>
    </row>
    <row r="273" spans="8:10" hidden="1">
      <c r="H273" s="2" t="s">
        <v>765</v>
      </c>
      <c r="I273" s="2">
        <v>703</v>
      </c>
      <c r="J273" s="2">
        <v>4703</v>
      </c>
    </row>
    <row r="274" spans="8:10" hidden="1">
      <c r="H274" s="2" t="s">
        <v>578</v>
      </c>
      <c r="I274" s="2">
        <v>704</v>
      </c>
      <c r="J274" s="2">
        <v>4704</v>
      </c>
    </row>
    <row r="275" spans="8:10" hidden="1">
      <c r="H275" s="2" t="s">
        <v>579</v>
      </c>
      <c r="I275" s="2">
        <v>706</v>
      </c>
      <c r="J275" s="2">
        <v>4706</v>
      </c>
    </row>
    <row r="276" spans="8:10" hidden="1">
      <c r="H276" s="2" t="s">
        <v>580</v>
      </c>
      <c r="I276" s="2">
        <v>708</v>
      </c>
      <c r="J276" s="2">
        <v>4708</v>
      </c>
    </row>
  </sheetData>
  <sheetProtection sheet="1" selectLockedCells="1"/>
  <mergeCells count="53">
    <mergeCell ref="D16:E16"/>
    <mergeCell ref="G13:H13"/>
    <mergeCell ref="K13:K14"/>
    <mergeCell ref="F15:G16"/>
    <mergeCell ref="D14:E14"/>
    <mergeCell ref="B11:M11"/>
    <mergeCell ref="F13:F14"/>
    <mergeCell ref="A1:M1"/>
    <mergeCell ref="A2:B2"/>
    <mergeCell ref="L2:M2"/>
    <mergeCell ref="A3:B3"/>
    <mergeCell ref="G10:J10"/>
    <mergeCell ref="K10:M10"/>
    <mergeCell ref="B10:C10"/>
    <mergeCell ref="A8:B8"/>
    <mergeCell ref="A6:M6"/>
    <mergeCell ref="G8:J8"/>
    <mergeCell ref="E8:F8"/>
    <mergeCell ref="C8:D8"/>
    <mergeCell ref="F9:F10"/>
    <mergeCell ref="D10:E10"/>
    <mergeCell ref="A4:B4"/>
    <mergeCell ref="A9:A10"/>
    <mergeCell ref="A5:M5"/>
    <mergeCell ref="J45:L45"/>
    <mergeCell ref="J17:K17"/>
    <mergeCell ref="A44:C45"/>
    <mergeCell ref="D18:E18"/>
    <mergeCell ref="J18:K18"/>
    <mergeCell ref="D17:E17"/>
    <mergeCell ref="A18:C19"/>
    <mergeCell ref="F17:G18"/>
    <mergeCell ref="I17:I18"/>
    <mergeCell ref="J19:L19"/>
    <mergeCell ref="L17:L18"/>
    <mergeCell ref="A13:A14"/>
    <mergeCell ref="B13:C13"/>
    <mergeCell ref="L13:M14"/>
    <mergeCell ref="D15:E15"/>
    <mergeCell ref="B9:C9"/>
    <mergeCell ref="D9:E9"/>
    <mergeCell ref="G14:H14"/>
    <mergeCell ref="D13:E13"/>
    <mergeCell ref="I15:I16"/>
    <mergeCell ref="J15:K15"/>
    <mergeCell ref="G9:J9"/>
    <mergeCell ref="K9:M9"/>
    <mergeCell ref="I14:J14"/>
    <mergeCell ref="I13:J13"/>
    <mergeCell ref="B14:C14"/>
    <mergeCell ref="J16:K16"/>
    <mergeCell ref="L15:L16"/>
    <mergeCell ref="A15:C15"/>
  </mergeCells>
  <phoneticPr fontId="1"/>
  <conditionalFormatting sqref="B47:B58 B63:B65">
    <cfRule type="expression" dxfId="11" priority="12" stopIfTrue="1">
      <formula>H47="該当番号なし"</formula>
    </cfRule>
  </conditionalFormatting>
  <conditionalFormatting sqref="B59:B62">
    <cfRule type="expression" dxfId="10" priority="3" stopIfTrue="1">
      <formula>H59="該当番号なし"</formula>
    </cfRule>
  </conditionalFormatting>
  <conditionalFormatting sqref="B21:G32 B44:C45 B46:G62 B35:G43">
    <cfRule type="expression" dxfId="9" priority="2" stopIfTrue="1">
      <formula>B21=""</formula>
    </cfRule>
  </conditionalFormatting>
  <conditionalFormatting sqref="B46:G65">
    <cfRule type="expression" dxfId="8" priority="11" stopIfTrue="1">
      <formula>B46=""</formula>
    </cfRule>
  </conditionalFormatting>
  <conditionalFormatting sqref="G8 B10:E10 G10:M10 B11:M11 B14:E14 G14:J14 D15:E15">
    <cfRule type="expression" dxfId="7" priority="13" stopIfTrue="1">
      <formula>IF(B8="",TRUE,FALSE)</formula>
    </cfRule>
  </conditionalFormatting>
  <conditionalFormatting sqref="G8:J8">
    <cfRule type="cellIs" dxfId="6" priority="14" stopIfTrue="1" operator="equal">
      <formula>""""""</formula>
    </cfRule>
  </conditionalFormatting>
  <conditionalFormatting sqref="H21:H32 H35:H43">
    <cfRule type="expression" dxfId="5" priority="5" stopIfTrue="1">
      <formula>IF(AND(H21="",I21=""),TRUE,FALSE)</formula>
    </cfRule>
  </conditionalFormatting>
  <conditionalFormatting sqref="I21:I32 I35:I43">
    <cfRule type="expression" dxfId="4" priority="6" stopIfTrue="1">
      <formula>IF(AND(I21="",H21=""),TRUE,FALSE)</formula>
    </cfRule>
  </conditionalFormatting>
  <conditionalFormatting sqref="J23:J32">
    <cfRule type="expression" dxfId="3" priority="1" stopIfTrue="1">
      <formula>J23=""</formula>
    </cfRule>
  </conditionalFormatting>
  <conditionalFormatting sqref="J49:J50">
    <cfRule type="expression" dxfId="2" priority="16" stopIfTrue="1">
      <formula>J49=""</formula>
    </cfRule>
  </conditionalFormatting>
  <conditionalFormatting sqref="K21:L32 K35:L40">
    <cfRule type="expression" dxfId="1" priority="7" stopIfTrue="1">
      <formula>K21=""</formula>
    </cfRule>
  </conditionalFormatting>
  <conditionalFormatting sqref="K47:L62">
    <cfRule type="expression" dxfId="0" priority="4" stopIfTrue="1">
      <formula>K47=""</formula>
    </cfRule>
  </conditionalFormatting>
  <dataValidations xWindow="532" yWindow="442" count="9">
    <dataValidation imeMode="hiragana" allowBlank="1" showInputMessage="1" showErrorMessage="1" sqref="H14:J15 H17:J17 G14 B11:M11 B10:E10 B14:E14 C47:D65 C21:D43" xr:uid="{00000000-0002-0000-0200-000000000000}"/>
    <dataValidation imeMode="halfKatakana" allowBlank="1" showInputMessage="1" showErrorMessage="1" sqref="E47:F65 E21:F43" xr:uid="{00000000-0002-0000-0200-000001000000}"/>
    <dataValidation imeMode="off" allowBlank="1" showInputMessage="1" showErrorMessage="1" sqref="G10:M10 K41:L43 J49:J50 K21:K40 K47:K62 G21:G43 J21:J43" xr:uid="{00000000-0002-0000-0200-000002000000}"/>
    <dataValidation type="whole" imeMode="off" allowBlank="1" showInputMessage="1" showErrorMessage="1" sqref="D15:E15 D17:E17" xr:uid="{00000000-0002-0000-0200-000003000000}">
      <formula1>0</formula1>
      <formula2>99</formula2>
    </dataValidation>
    <dataValidation type="whole" imeMode="off" allowBlank="1" showInputMessage="1" showErrorMessage="1" promptTitle="登録番号" prompt="4桁以内の登録番号を入力" sqref="B21:B43" xr:uid="{00000000-0002-0000-0200-000004000000}">
      <formula1>1</formula1>
      <formula2>9999</formula2>
    </dataValidation>
    <dataValidation type="whole" imeMode="off" allowBlank="1" showInputMessage="1" showErrorMessage="1" promptTitle="中学生個人番号" prompt="学校番号＋個人番号の5桁を入力_x000a_所属は自動表示されます。" sqref="B47:B65" xr:uid="{00000000-0002-0000-0200-000005000000}">
      <formula1>10000</formula1>
      <formula2>99999</formula2>
    </dataValidation>
    <dataValidation type="whole" imeMode="off" allowBlank="1" showInputMessage="1" showErrorMessage="1" sqref="G47:G65" xr:uid="{00000000-0002-0000-0200-000006000000}">
      <formula1>1</formula1>
      <formula2>3</formula2>
    </dataValidation>
    <dataValidation imeMode="hiragana" allowBlank="1" showInputMessage="1" showErrorMessage="1" promptTitle="所属" prompt="大学は○○大_x000a_地域陸協は○○陸協_x000a_その他は登録団体名を入力" sqref="I21:I43" xr:uid="{00000000-0002-0000-0200-000007000000}"/>
    <dataValidation imeMode="off" allowBlank="1" showInputMessage="1" showErrorMessage="1" promptTitle="記録入力" prompt="手動計時は1桁_x000a_電気計時は2桁で入力" sqref="L21:L40 L47:L62" xr:uid="{00000000-0002-0000-0200-000008000000}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3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32" yWindow="442" count="1">
        <x14:dataValidation type="list" allowBlank="1" showInputMessage="1" showErrorMessage="1" promptTitle="所属(高体連)" prompt="▼リストより選択してください" xr:uid="{00000000-0002-0000-0200-000009000000}">
          <x14:formula1>
            <xm:f>男子申込!$H$69:$H$276</xm:f>
          </x14:formula1>
          <xm:sqref>H21:H43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1"/>
  <sheetViews>
    <sheetView topLeftCell="A172" workbookViewId="0">
      <selection activeCell="D2" sqref="D2:D203"/>
    </sheetView>
  </sheetViews>
  <sheetFormatPr defaultColWidth="9" defaultRowHeight="13.2"/>
  <cols>
    <col min="1" max="1" width="9.77734375" style="7" bestFit="1" customWidth="1"/>
    <col min="2" max="2" width="15.6640625" style="2" customWidth="1"/>
    <col min="3" max="4" width="9" style="2"/>
    <col min="5" max="5" width="15.77734375" style="2" customWidth="1"/>
    <col min="6" max="16384" width="9" style="2"/>
  </cols>
  <sheetData>
    <row r="1" spans="1:6">
      <c r="A1" s="6" t="s">
        <v>65</v>
      </c>
      <c r="B1" s="1" t="s">
        <v>70</v>
      </c>
      <c r="D1" s="22" t="s">
        <v>65</v>
      </c>
      <c r="E1" s="23" t="s">
        <v>411</v>
      </c>
      <c r="F1" s="24" t="s">
        <v>583</v>
      </c>
    </row>
    <row r="2" spans="1:6">
      <c r="A2" s="6">
        <v>102</v>
      </c>
      <c r="B2" s="8" t="s">
        <v>707</v>
      </c>
      <c r="D2" s="9">
        <v>4101</v>
      </c>
      <c r="E2" s="8" t="s">
        <v>412</v>
      </c>
      <c r="F2" s="25">
        <v>284101</v>
      </c>
    </row>
    <row r="3" spans="1:6">
      <c r="A3" s="6">
        <v>103</v>
      </c>
      <c r="B3" s="8" t="s">
        <v>71</v>
      </c>
      <c r="D3" s="9">
        <v>4102</v>
      </c>
      <c r="E3" s="8" t="s">
        <v>413</v>
      </c>
      <c r="F3" s="25">
        <v>284102</v>
      </c>
    </row>
    <row r="4" spans="1:6">
      <c r="A4" s="6">
        <v>108</v>
      </c>
      <c r="B4" s="8" t="s">
        <v>72</v>
      </c>
      <c r="D4" s="9">
        <v>4103</v>
      </c>
      <c r="E4" s="8" t="s">
        <v>688</v>
      </c>
      <c r="F4" s="25">
        <v>284103</v>
      </c>
    </row>
    <row r="5" spans="1:6">
      <c r="A5" s="6">
        <v>109</v>
      </c>
      <c r="B5" s="8" t="s">
        <v>693</v>
      </c>
      <c r="D5" s="9">
        <v>4104</v>
      </c>
      <c r="E5" s="8" t="s">
        <v>414</v>
      </c>
      <c r="F5" s="25">
        <v>284104</v>
      </c>
    </row>
    <row r="6" spans="1:6">
      <c r="A6" s="6">
        <v>111</v>
      </c>
      <c r="B6" s="8" t="s">
        <v>73</v>
      </c>
      <c r="D6" s="9">
        <v>4105</v>
      </c>
      <c r="E6" s="8" t="s">
        <v>415</v>
      </c>
      <c r="F6" s="25">
        <v>284105</v>
      </c>
    </row>
    <row r="7" spans="1:6">
      <c r="A7" s="6">
        <v>113</v>
      </c>
      <c r="B7" s="8" t="s">
        <v>74</v>
      </c>
      <c r="D7" s="9">
        <v>4106</v>
      </c>
      <c r="E7" s="8" t="s">
        <v>416</v>
      </c>
      <c r="F7" s="25">
        <v>284106</v>
      </c>
    </row>
    <row r="8" spans="1:6">
      <c r="A8" s="6">
        <v>114</v>
      </c>
      <c r="B8" s="8" t="s">
        <v>75</v>
      </c>
      <c r="D8" s="9">
        <v>4107</v>
      </c>
      <c r="E8" s="8" t="s">
        <v>417</v>
      </c>
      <c r="F8" s="25">
        <v>284107</v>
      </c>
    </row>
    <row r="9" spans="1:6">
      <c r="A9" s="6">
        <v>115</v>
      </c>
      <c r="B9" s="8" t="s">
        <v>708</v>
      </c>
      <c r="D9" s="9">
        <v>4109</v>
      </c>
      <c r="E9" s="8" t="s">
        <v>418</v>
      </c>
      <c r="F9" s="25">
        <v>284109</v>
      </c>
    </row>
    <row r="10" spans="1:6">
      <c r="A10" s="6">
        <v>116</v>
      </c>
      <c r="B10" s="8" t="s">
        <v>76</v>
      </c>
      <c r="D10" s="9">
        <v>4110</v>
      </c>
      <c r="E10" s="8" t="s">
        <v>419</v>
      </c>
      <c r="F10" s="25">
        <v>284110</v>
      </c>
    </row>
    <row r="11" spans="1:6">
      <c r="A11" s="6">
        <v>118</v>
      </c>
      <c r="B11" s="8" t="s">
        <v>77</v>
      </c>
      <c r="D11" s="9">
        <v>4112</v>
      </c>
      <c r="E11" s="8" t="s">
        <v>796</v>
      </c>
      <c r="F11" s="25">
        <v>284112</v>
      </c>
    </row>
    <row r="12" spans="1:6">
      <c r="A12" s="6">
        <v>121</v>
      </c>
      <c r="B12" s="8" t="s">
        <v>78</v>
      </c>
      <c r="D12" s="9">
        <v>4113</v>
      </c>
      <c r="E12" s="8" t="s">
        <v>420</v>
      </c>
      <c r="F12" s="25">
        <v>284113</v>
      </c>
    </row>
    <row r="13" spans="1:6">
      <c r="A13" s="6">
        <v>122</v>
      </c>
      <c r="B13" s="8" t="s">
        <v>79</v>
      </c>
      <c r="D13" s="9">
        <v>4114</v>
      </c>
      <c r="E13" s="8" t="s">
        <v>421</v>
      </c>
      <c r="F13" s="25">
        <v>284114</v>
      </c>
    </row>
    <row r="14" spans="1:6">
      <c r="A14" s="6">
        <v>123</v>
      </c>
      <c r="B14" s="8" t="s">
        <v>80</v>
      </c>
      <c r="D14" s="9">
        <v>4115</v>
      </c>
      <c r="E14" s="8" t="s">
        <v>422</v>
      </c>
      <c r="F14" s="25">
        <v>284115</v>
      </c>
    </row>
    <row r="15" spans="1:6">
      <c r="A15" s="6">
        <v>125</v>
      </c>
      <c r="B15" s="8" t="s">
        <v>81</v>
      </c>
      <c r="D15" s="9">
        <v>4116</v>
      </c>
      <c r="E15" s="8" t="s">
        <v>423</v>
      </c>
      <c r="F15" s="25">
        <v>284116</v>
      </c>
    </row>
    <row r="16" spans="1:6">
      <c r="A16" s="6">
        <v>127</v>
      </c>
      <c r="B16" s="8" t="s">
        <v>82</v>
      </c>
      <c r="D16" s="9">
        <v>4117</v>
      </c>
      <c r="E16" s="8" t="s">
        <v>424</v>
      </c>
      <c r="F16" s="25">
        <v>284117</v>
      </c>
    </row>
    <row r="17" spans="1:6">
      <c r="A17" s="6">
        <v>128</v>
      </c>
      <c r="B17" s="8" t="s">
        <v>83</v>
      </c>
      <c r="D17" s="9">
        <v>4118</v>
      </c>
      <c r="E17" s="8" t="s">
        <v>794</v>
      </c>
      <c r="F17" s="25">
        <v>284118</v>
      </c>
    </row>
    <row r="18" spans="1:6">
      <c r="A18" s="6">
        <v>129</v>
      </c>
      <c r="B18" s="8" t="s">
        <v>84</v>
      </c>
      <c r="D18" s="9">
        <v>4119</v>
      </c>
      <c r="E18" s="8" t="s">
        <v>425</v>
      </c>
      <c r="F18" s="25">
        <v>284119</v>
      </c>
    </row>
    <row r="19" spans="1:6">
      <c r="A19" s="6">
        <v>130</v>
      </c>
      <c r="B19" s="8" t="s">
        <v>85</v>
      </c>
      <c r="D19" s="9">
        <v>4120</v>
      </c>
      <c r="E19" s="8" t="s">
        <v>426</v>
      </c>
      <c r="F19" s="25">
        <v>284120</v>
      </c>
    </row>
    <row r="20" spans="1:6">
      <c r="A20" s="6">
        <v>131</v>
      </c>
      <c r="B20" s="8" t="s">
        <v>685</v>
      </c>
      <c r="D20" s="9">
        <v>4121</v>
      </c>
      <c r="E20" s="8" t="s">
        <v>427</v>
      </c>
      <c r="F20" s="25">
        <v>284121</v>
      </c>
    </row>
    <row r="21" spans="1:6">
      <c r="A21" s="6">
        <v>132</v>
      </c>
      <c r="B21" s="8" t="s">
        <v>86</v>
      </c>
      <c r="D21" s="9">
        <v>4122</v>
      </c>
      <c r="E21" s="8" t="s">
        <v>428</v>
      </c>
      <c r="F21" s="25">
        <v>284122</v>
      </c>
    </row>
    <row r="22" spans="1:6">
      <c r="A22" s="6">
        <v>133</v>
      </c>
      <c r="B22" s="8" t="s">
        <v>87</v>
      </c>
      <c r="D22" s="9">
        <v>4123</v>
      </c>
      <c r="E22" s="8" t="s">
        <v>795</v>
      </c>
      <c r="F22" s="25">
        <v>284123</v>
      </c>
    </row>
    <row r="23" spans="1:6">
      <c r="A23" s="6">
        <v>134</v>
      </c>
      <c r="B23" s="8" t="s">
        <v>88</v>
      </c>
      <c r="D23" s="9">
        <v>4124</v>
      </c>
      <c r="E23" s="8" t="s">
        <v>429</v>
      </c>
      <c r="F23" s="25">
        <v>284124</v>
      </c>
    </row>
    <row r="24" spans="1:6">
      <c r="A24" s="6">
        <v>135</v>
      </c>
      <c r="B24" s="8" t="s">
        <v>89</v>
      </c>
      <c r="D24" s="9">
        <v>4125</v>
      </c>
      <c r="E24" s="8" t="s">
        <v>430</v>
      </c>
      <c r="F24" s="25">
        <v>284125</v>
      </c>
    </row>
    <row r="25" spans="1:6">
      <c r="A25" s="6">
        <v>136</v>
      </c>
      <c r="B25" s="8" t="s">
        <v>90</v>
      </c>
      <c r="D25" s="9">
        <v>4126</v>
      </c>
      <c r="E25" s="8" t="s">
        <v>431</v>
      </c>
      <c r="F25" s="25">
        <v>284126</v>
      </c>
    </row>
    <row r="26" spans="1:6">
      <c r="A26" s="6">
        <v>137</v>
      </c>
      <c r="B26" s="8" t="s">
        <v>91</v>
      </c>
      <c r="D26" s="9">
        <v>4127</v>
      </c>
      <c r="E26" s="8" t="s">
        <v>432</v>
      </c>
      <c r="F26" s="25">
        <v>284127</v>
      </c>
    </row>
    <row r="27" spans="1:6">
      <c r="A27" s="6">
        <v>138</v>
      </c>
      <c r="B27" s="8" t="s">
        <v>92</v>
      </c>
      <c r="D27" s="9">
        <v>4128</v>
      </c>
      <c r="E27" s="8" t="s">
        <v>433</v>
      </c>
      <c r="F27" s="25">
        <v>284128</v>
      </c>
    </row>
    <row r="28" spans="1:6">
      <c r="A28" s="6">
        <v>140</v>
      </c>
      <c r="B28" s="8" t="s">
        <v>93</v>
      </c>
      <c r="D28" s="9">
        <v>4130</v>
      </c>
      <c r="E28" s="8" t="s">
        <v>435</v>
      </c>
      <c r="F28" s="25">
        <v>284130</v>
      </c>
    </row>
    <row r="29" spans="1:6">
      <c r="A29" s="6">
        <v>141</v>
      </c>
      <c r="B29" s="8" t="s">
        <v>94</v>
      </c>
      <c r="D29" s="9">
        <v>4131</v>
      </c>
      <c r="E29" s="8" t="s">
        <v>436</v>
      </c>
      <c r="F29" s="25">
        <v>284131</v>
      </c>
    </row>
    <row r="30" spans="1:6">
      <c r="A30" s="6">
        <v>142</v>
      </c>
      <c r="B30" s="8" t="s">
        <v>95</v>
      </c>
      <c r="D30" s="9">
        <v>4132</v>
      </c>
      <c r="E30" s="8" t="s">
        <v>437</v>
      </c>
      <c r="F30" s="25">
        <v>284132</v>
      </c>
    </row>
    <row r="31" spans="1:6">
      <c r="A31" s="6">
        <v>143</v>
      </c>
      <c r="B31" s="8" t="s">
        <v>96</v>
      </c>
      <c r="D31" s="9">
        <v>4133</v>
      </c>
      <c r="E31" s="8" t="s">
        <v>438</v>
      </c>
      <c r="F31" s="25">
        <v>284133</v>
      </c>
    </row>
    <row r="32" spans="1:6">
      <c r="A32" s="6">
        <v>144</v>
      </c>
      <c r="B32" s="8" t="s">
        <v>97</v>
      </c>
      <c r="D32" s="9">
        <v>4134</v>
      </c>
      <c r="E32" s="8" t="s">
        <v>439</v>
      </c>
      <c r="F32" s="25">
        <v>284134</v>
      </c>
    </row>
    <row r="33" spans="1:6">
      <c r="A33" s="6">
        <v>145</v>
      </c>
      <c r="B33" s="8" t="s">
        <v>98</v>
      </c>
      <c r="D33" s="9">
        <v>4135</v>
      </c>
      <c r="E33" s="8" t="s">
        <v>440</v>
      </c>
      <c r="F33" s="25">
        <v>284135</v>
      </c>
    </row>
    <row r="34" spans="1:6">
      <c r="A34" s="6">
        <v>146</v>
      </c>
      <c r="B34" s="8" t="s">
        <v>99</v>
      </c>
      <c r="D34" s="9">
        <v>4136</v>
      </c>
      <c r="E34" s="8" t="s">
        <v>441</v>
      </c>
      <c r="F34" s="25">
        <v>284136</v>
      </c>
    </row>
    <row r="35" spans="1:6">
      <c r="A35" s="6">
        <v>147</v>
      </c>
      <c r="B35" s="8" t="s">
        <v>100</v>
      </c>
      <c r="D35" s="9">
        <v>4137</v>
      </c>
      <c r="E35" s="8" t="s">
        <v>442</v>
      </c>
      <c r="F35" s="25">
        <v>284137</v>
      </c>
    </row>
    <row r="36" spans="1:6">
      <c r="A36" s="6">
        <v>148</v>
      </c>
      <c r="B36" s="8" t="s">
        <v>743</v>
      </c>
      <c r="D36" s="9">
        <v>4138</v>
      </c>
      <c r="E36" s="8" t="s">
        <v>443</v>
      </c>
      <c r="F36" s="25">
        <v>284138</v>
      </c>
    </row>
    <row r="37" spans="1:6">
      <c r="A37" s="6">
        <v>150</v>
      </c>
      <c r="B37" s="8" t="s">
        <v>101</v>
      </c>
      <c r="D37" s="9">
        <v>4139</v>
      </c>
      <c r="E37" s="8" t="s">
        <v>444</v>
      </c>
      <c r="F37" s="25">
        <v>284139</v>
      </c>
    </row>
    <row r="38" spans="1:6">
      <c r="A38" s="6">
        <v>151</v>
      </c>
      <c r="B38" s="8" t="s">
        <v>102</v>
      </c>
      <c r="D38" s="9">
        <v>4140</v>
      </c>
      <c r="E38" s="8" t="s">
        <v>445</v>
      </c>
      <c r="F38" s="25">
        <v>284140</v>
      </c>
    </row>
    <row r="39" spans="1:6">
      <c r="A39" s="6">
        <v>153</v>
      </c>
      <c r="B39" s="8" t="s">
        <v>103</v>
      </c>
      <c r="D39" s="9">
        <v>4141</v>
      </c>
      <c r="E39" s="8" t="s">
        <v>446</v>
      </c>
      <c r="F39" s="25">
        <v>284141</v>
      </c>
    </row>
    <row r="40" spans="1:6">
      <c r="A40" s="6">
        <v>155</v>
      </c>
      <c r="B40" s="8" t="s">
        <v>104</v>
      </c>
      <c r="D40" s="9">
        <v>4142</v>
      </c>
      <c r="E40" s="8" t="s">
        <v>447</v>
      </c>
      <c r="F40" s="25">
        <v>284142</v>
      </c>
    </row>
    <row r="41" spans="1:6">
      <c r="A41" s="6">
        <v>156</v>
      </c>
      <c r="B41" s="8" t="s">
        <v>709</v>
      </c>
      <c r="D41" s="9">
        <v>4143</v>
      </c>
      <c r="E41" s="8" t="s">
        <v>666</v>
      </c>
      <c r="F41" s="25">
        <v>284143</v>
      </c>
    </row>
    <row r="42" spans="1:6">
      <c r="A42" s="6">
        <v>157</v>
      </c>
      <c r="B42" s="8" t="s">
        <v>105</v>
      </c>
      <c r="D42" s="9">
        <v>4144</v>
      </c>
      <c r="E42" s="8" t="s">
        <v>715</v>
      </c>
      <c r="F42" s="25">
        <v>284144</v>
      </c>
    </row>
    <row r="43" spans="1:6">
      <c r="A43" s="6">
        <v>158</v>
      </c>
      <c r="B43" s="8" t="s">
        <v>106</v>
      </c>
      <c r="D43" s="9">
        <v>4145</v>
      </c>
      <c r="E43" s="8" t="s">
        <v>669</v>
      </c>
      <c r="F43" s="25">
        <v>284145</v>
      </c>
    </row>
    <row r="44" spans="1:6">
      <c r="A44" s="6">
        <v>159</v>
      </c>
      <c r="B44" s="8" t="s">
        <v>744</v>
      </c>
      <c r="D44" s="9">
        <v>4146</v>
      </c>
      <c r="E44" s="8" t="s">
        <v>675</v>
      </c>
      <c r="F44" s="25">
        <v>284146</v>
      </c>
    </row>
    <row r="45" spans="1:6">
      <c r="A45" s="6">
        <v>160</v>
      </c>
      <c r="B45" s="8" t="s">
        <v>745</v>
      </c>
      <c r="D45" s="9">
        <v>4147</v>
      </c>
      <c r="E45" s="8" t="s">
        <v>448</v>
      </c>
      <c r="F45" s="25">
        <v>284147</v>
      </c>
    </row>
    <row r="46" spans="1:6">
      <c r="A46" s="6">
        <v>161</v>
      </c>
      <c r="B46" s="8" t="s">
        <v>107</v>
      </c>
      <c r="D46" s="9">
        <v>4148</v>
      </c>
      <c r="E46" s="8" t="s">
        <v>674</v>
      </c>
      <c r="F46" s="25">
        <v>284148</v>
      </c>
    </row>
    <row r="47" spans="1:6">
      <c r="A47" s="6">
        <v>162</v>
      </c>
      <c r="B47" s="8" t="s">
        <v>108</v>
      </c>
      <c r="D47" s="9">
        <v>4201</v>
      </c>
      <c r="E47" s="8" t="s">
        <v>449</v>
      </c>
      <c r="F47" s="25">
        <v>284201</v>
      </c>
    </row>
    <row r="48" spans="1:6">
      <c r="A48" s="6">
        <v>163</v>
      </c>
      <c r="B48" s="8" t="s">
        <v>109</v>
      </c>
      <c r="D48" s="9">
        <v>4202</v>
      </c>
      <c r="E48" s="8" t="s">
        <v>450</v>
      </c>
      <c r="F48" s="25">
        <v>284202</v>
      </c>
    </row>
    <row r="49" spans="1:6">
      <c r="A49" s="6">
        <v>165</v>
      </c>
      <c r="B49" s="8" t="s">
        <v>110</v>
      </c>
      <c r="D49" s="9">
        <v>4203</v>
      </c>
      <c r="E49" s="8" t="s">
        <v>451</v>
      </c>
      <c r="F49" s="25">
        <v>284203</v>
      </c>
    </row>
    <row r="50" spans="1:6">
      <c r="A50" s="6">
        <v>166</v>
      </c>
      <c r="B50" s="8" t="s">
        <v>111</v>
      </c>
      <c r="D50" s="9">
        <v>4204</v>
      </c>
      <c r="E50" s="8" t="s">
        <v>582</v>
      </c>
      <c r="F50" s="25">
        <v>284204</v>
      </c>
    </row>
    <row r="51" spans="1:6">
      <c r="A51" s="6">
        <v>167</v>
      </c>
      <c r="B51" s="8" t="s">
        <v>686</v>
      </c>
      <c r="D51" s="9">
        <v>4205</v>
      </c>
      <c r="E51" s="8" t="s">
        <v>692</v>
      </c>
      <c r="F51" s="25">
        <v>284205</v>
      </c>
    </row>
    <row r="52" spans="1:6">
      <c r="A52" s="6">
        <v>168</v>
      </c>
      <c r="B52" s="8" t="s">
        <v>112</v>
      </c>
      <c r="D52" s="9">
        <v>4206</v>
      </c>
      <c r="E52" s="8" t="s">
        <v>452</v>
      </c>
      <c r="F52" s="25">
        <v>284206</v>
      </c>
    </row>
    <row r="53" spans="1:6">
      <c r="A53" s="6">
        <v>169</v>
      </c>
      <c r="B53" s="8" t="s">
        <v>746</v>
      </c>
      <c r="D53" s="9">
        <v>4207</v>
      </c>
      <c r="E53" s="8" t="s">
        <v>453</v>
      </c>
      <c r="F53" s="25">
        <v>284207</v>
      </c>
    </row>
    <row r="54" spans="1:6">
      <c r="A54" s="6">
        <v>170</v>
      </c>
      <c r="B54" s="8" t="s">
        <v>694</v>
      </c>
      <c r="D54" s="9">
        <v>4208</v>
      </c>
      <c r="E54" s="8" t="s">
        <v>454</v>
      </c>
      <c r="F54" s="25">
        <v>284208</v>
      </c>
    </row>
    <row r="55" spans="1:6">
      <c r="A55" s="6">
        <v>172</v>
      </c>
      <c r="B55" s="8" t="s">
        <v>113</v>
      </c>
      <c r="D55" s="9">
        <v>4209</v>
      </c>
      <c r="E55" s="8" t="s">
        <v>455</v>
      </c>
      <c r="F55" s="25">
        <v>284209</v>
      </c>
    </row>
    <row r="56" spans="1:6">
      <c r="A56" s="6">
        <v>173</v>
      </c>
      <c r="B56" s="8" t="s">
        <v>114</v>
      </c>
      <c r="D56" s="9">
        <v>4210</v>
      </c>
      <c r="E56" s="8" t="s">
        <v>456</v>
      </c>
      <c r="F56" s="25">
        <v>284210</v>
      </c>
    </row>
    <row r="57" spans="1:6">
      <c r="A57" s="6">
        <v>176</v>
      </c>
      <c r="B57" s="8" t="s">
        <v>115</v>
      </c>
      <c r="D57" s="9">
        <v>4211</v>
      </c>
      <c r="E57" s="8" t="s">
        <v>457</v>
      </c>
      <c r="F57" s="25">
        <v>284211</v>
      </c>
    </row>
    <row r="58" spans="1:6">
      <c r="A58" s="6">
        <v>177</v>
      </c>
      <c r="B58" s="8" t="s">
        <v>116</v>
      </c>
      <c r="D58" s="9">
        <v>4212</v>
      </c>
      <c r="E58" s="8" t="s">
        <v>458</v>
      </c>
      <c r="F58" s="25">
        <v>284212</v>
      </c>
    </row>
    <row r="59" spans="1:6">
      <c r="A59" s="6">
        <v>178</v>
      </c>
      <c r="B59" s="8" t="s">
        <v>117</v>
      </c>
      <c r="D59" s="9">
        <v>4213</v>
      </c>
      <c r="E59" s="8" t="s">
        <v>459</v>
      </c>
      <c r="F59" s="25">
        <v>284213</v>
      </c>
    </row>
    <row r="60" spans="1:6">
      <c r="A60" s="6">
        <v>179</v>
      </c>
      <c r="B60" s="8" t="s">
        <v>118</v>
      </c>
      <c r="D60" s="9">
        <v>4214</v>
      </c>
      <c r="E60" s="8" t="s">
        <v>460</v>
      </c>
      <c r="F60" s="25">
        <v>284214</v>
      </c>
    </row>
    <row r="61" spans="1:6">
      <c r="A61" s="6">
        <v>180</v>
      </c>
      <c r="B61" s="8" t="s">
        <v>119</v>
      </c>
      <c r="D61" s="9">
        <v>4215</v>
      </c>
      <c r="E61" s="8" t="s">
        <v>461</v>
      </c>
      <c r="F61" s="25">
        <v>284215</v>
      </c>
    </row>
    <row r="62" spans="1:6">
      <c r="A62" s="6">
        <v>181</v>
      </c>
      <c r="B62" s="8" t="s">
        <v>120</v>
      </c>
      <c r="D62" s="9">
        <v>4216</v>
      </c>
      <c r="E62" s="8" t="s">
        <v>678</v>
      </c>
      <c r="F62" s="25">
        <v>284216</v>
      </c>
    </row>
    <row r="63" spans="1:6">
      <c r="A63" s="6">
        <v>182</v>
      </c>
      <c r="B63" s="8" t="s">
        <v>747</v>
      </c>
      <c r="D63" s="9">
        <v>4217</v>
      </c>
      <c r="E63" s="8" t="s">
        <v>462</v>
      </c>
      <c r="F63" s="25">
        <v>284217</v>
      </c>
    </row>
    <row r="64" spans="1:6">
      <c r="A64" s="6">
        <v>184</v>
      </c>
      <c r="B64" s="8" t="s">
        <v>121</v>
      </c>
      <c r="D64" s="9">
        <v>4218</v>
      </c>
      <c r="E64" s="8" t="s">
        <v>463</v>
      </c>
      <c r="F64" s="25">
        <v>284218</v>
      </c>
    </row>
    <row r="65" spans="1:6">
      <c r="A65" s="6">
        <v>185</v>
      </c>
      <c r="B65" s="8" t="s">
        <v>122</v>
      </c>
      <c r="D65" s="9">
        <v>4219</v>
      </c>
      <c r="E65" s="8" t="s">
        <v>464</v>
      </c>
      <c r="F65" s="25">
        <v>284219</v>
      </c>
    </row>
    <row r="66" spans="1:6">
      <c r="A66" s="6">
        <v>191</v>
      </c>
      <c r="B66" s="8" t="s">
        <v>123</v>
      </c>
      <c r="D66" s="9">
        <v>4220</v>
      </c>
      <c r="E66" s="8" t="s">
        <v>465</v>
      </c>
      <c r="F66" s="25">
        <v>284220</v>
      </c>
    </row>
    <row r="67" spans="1:6">
      <c r="A67" s="6">
        <v>192</v>
      </c>
      <c r="B67" s="8" t="s">
        <v>124</v>
      </c>
      <c r="D67" s="9">
        <v>4221</v>
      </c>
      <c r="E67" s="8" t="s">
        <v>466</v>
      </c>
      <c r="F67" s="25">
        <v>284221</v>
      </c>
    </row>
    <row r="68" spans="1:6">
      <c r="A68" s="6">
        <v>193</v>
      </c>
      <c r="B68" s="8" t="s">
        <v>125</v>
      </c>
      <c r="D68" s="9">
        <v>4223</v>
      </c>
      <c r="E68" s="8" t="s">
        <v>434</v>
      </c>
      <c r="F68" s="25">
        <v>284223</v>
      </c>
    </row>
    <row r="69" spans="1:6">
      <c r="A69" s="6">
        <v>194</v>
      </c>
      <c r="B69" s="8" t="s">
        <v>126</v>
      </c>
      <c r="D69" s="9">
        <v>4224</v>
      </c>
      <c r="E69" s="8" t="s">
        <v>735</v>
      </c>
      <c r="F69" s="25">
        <v>284224</v>
      </c>
    </row>
    <row r="70" spans="1:6">
      <c r="A70" s="6">
        <v>195</v>
      </c>
      <c r="B70" s="8" t="s">
        <v>127</v>
      </c>
      <c r="D70" s="9">
        <v>4225</v>
      </c>
      <c r="E70" s="8" t="s">
        <v>468</v>
      </c>
      <c r="F70" s="25">
        <v>284225</v>
      </c>
    </row>
    <row r="71" spans="1:6">
      <c r="A71" s="6">
        <v>197</v>
      </c>
      <c r="B71" s="8" t="s">
        <v>128</v>
      </c>
      <c r="D71" s="9">
        <v>4226</v>
      </c>
      <c r="E71" s="8" t="s">
        <v>699</v>
      </c>
      <c r="F71" s="25">
        <v>284226</v>
      </c>
    </row>
    <row r="72" spans="1:6">
      <c r="A72" s="6">
        <v>200</v>
      </c>
      <c r="B72" s="8" t="s">
        <v>129</v>
      </c>
      <c r="D72" s="9">
        <v>4227</v>
      </c>
      <c r="E72" s="8" t="s">
        <v>469</v>
      </c>
      <c r="F72" s="25">
        <v>284227</v>
      </c>
    </row>
    <row r="73" spans="1:6">
      <c r="A73" s="6">
        <v>201</v>
      </c>
      <c r="B73" s="8" t="s">
        <v>130</v>
      </c>
      <c r="D73" s="9">
        <v>4228</v>
      </c>
      <c r="E73" s="8" t="s">
        <v>470</v>
      </c>
      <c r="F73" s="25">
        <v>284228</v>
      </c>
    </row>
    <row r="74" spans="1:6">
      <c r="A74" s="6">
        <v>202</v>
      </c>
      <c r="B74" s="8" t="s">
        <v>131</v>
      </c>
      <c r="D74" s="9">
        <v>4229</v>
      </c>
      <c r="E74" s="8" t="s">
        <v>778</v>
      </c>
      <c r="F74" s="25">
        <v>284229</v>
      </c>
    </row>
    <row r="75" spans="1:6">
      <c r="A75" s="6">
        <v>203</v>
      </c>
      <c r="B75" s="8" t="s">
        <v>132</v>
      </c>
      <c r="D75" s="9">
        <v>4230</v>
      </c>
      <c r="E75" s="8" t="s">
        <v>471</v>
      </c>
      <c r="F75" s="25">
        <v>284230</v>
      </c>
    </row>
    <row r="76" spans="1:6">
      <c r="A76" s="6">
        <v>204</v>
      </c>
      <c r="B76" s="8" t="s">
        <v>133</v>
      </c>
      <c r="D76" s="9">
        <v>4231</v>
      </c>
      <c r="E76" s="8" t="s">
        <v>472</v>
      </c>
      <c r="F76" s="25">
        <v>284231</v>
      </c>
    </row>
    <row r="77" spans="1:6">
      <c r="A77" s="6">
        <v>205</v>
      </c>
      <c r="B77" s="8" t="s">
        <v>134</v>
      </c>
      <c r="D77" s="9">
        <v>4232</v>
      </c>
      <c r="E77" s="8" t="s">
        <v>473</v>
      </c>
      <c r="F77" s="25">
        <v>284232</v>
      </c>
    </row>
    <row r="78" spans="1:6">
      <c r="A78" s="6">
        <v>206</v>
      </c>
      <c r="B78" s="8" t="s">
        <v>135</v>
      </c>
      <c r="D78" s="9">
        <v>4233</v>
      </c>
      <c r="E78" s="8" t="s">
        <v>474</v>
      </c>
      <c r="F78" s="25">
        <v>284233</v>
      </c>
    </row>
    <row r="79" spans="1:6">
      <c r="A79" s="6">
        <v>207</v>
      </c>
      <c r="B79" s="8" t="s">
        <v>136</v>
      </c>
      <c r="D79" s="9">
        <v>4234</v>
      </c>
      <c r="E79" s="8" t="s">
        <v>475</v>
      </c>
      <c r="F79" s="25">
        <v>284234</v>
      </c>
    </row>
    <row r="80" spans="1:6">
      <c r="A80" s="6">
        <v>208</v>
      </c>
      <c r="B80" s="8" t="s">
        <v>137</v>
      </c>
      <c r="D80" s="9">
        <v>4235</v>
      </c>
      <c r="E80" s="8" t="s">
        <v>476</v>
      </c>
      <c r="F80" s="25">
        <v>284235</v>
      </c>
    </row>
    <row r="81" spans="1:6">
      <c r="A81" s="6">
        <v>209</v>
      </c>
      <c r="B81" s="8" t="s">
        <v>138</v>
      </c>
      <c r="D81" s="9">
        <v>4236</v>
      </c>
      <c r="E81" s="8" t="s">
        <v>477</v>
      </c>
      <c r="F81" s="25">
        <v>284236</v>
      </c>
    </row>
    <row r="82" spans="1:6">
      <c r="A82" s="6">
        <v>210</v>
      </c>
      <c r="B82" s="8" t="s">
        <v>139</v>
      </c>
      <c r="D82" s="9">
        <v>4237</v>
      </c>
      <c r="E82" s="8" t="s">
        <v>673</v>
      </c>
      <c r="F82" s="25">
        <v>284237</v>
      </c>
    </row>
    <row r="83" spans="1:6">
      <c r="A83" s="6">
        <v>211</v>
      </c>
      <c r="B83" s="8" t="s">
        <v>140</v>
      </c>
      <c r="D83" s="9">
        <v>4238</v>
      </c>
      <c r="E83" s="8" t="s">
        <v>478</v>
      </c>
      <c r="F83" s="25">
        <v>284238</v>
      </c>
    </row>
    <row r="84" spans="1:6">
      <c r="A84" s="6">
        <v>213</v>
      </c>
      <c r="B84" s="8" t="s">
        <v>141</v>
      </c>
      <c r="D84" s="9">
        <v>4239</v>
      </c>
      <c r="E84" s="8" t="s">
        <v>479</v>
      </c>
      <c r="F84" s="25">
        <v>284239</v>
      </c>
    </row>
    <row r="85" spans="1:6">
      <c r="A85" s="6">
        <v>214</v>
      </c>
      <c r="B85" s="8" t="s">
        <v>142</v>
      </c>
      <c r="D85" s="9">
        <v>4240</v>
      </c>
      <c r="E85" s="8" t="s">
        <v>679</v>
      </c>
      <c r="F85" s="25">
        <v>284240</v>
      </c>
    </row>
    <row r="86" spans="1:6">
      <c r="A86" s="6">
        <v>215</v>
      </c>
      <c r="B86" s="8" t="s">
        <v>143</v>
      </c>
      <c r="D86" s="9">
        <v>4241</v>
      </c>
      <c r="E86" s="8" t="s">
        <v>480</v>
      </c>
      <c r="F86" s="25">
        <v>284241</v>
      </c>
    </row>
    <row r="87" spans="1:6">
      <c r="A87" s="6">
        <v>216</v>
      </c>
      <c r="B87" s="8" t="s">
        <v>748</v>
      </c>
      <c r="D87" s="9">
        <v>4242</v>
      </c>
      <c r="E87" s="8" t="s">
        <v>481</v>
      </c>
      <c r="F87" s="25">
        <v>284242</v>
      </c>
    </row>
    <row r="88" spans="1:6">
      <c r="A88" s="6">
        <v>218</v>
      </c>
      <c r="B88" s="8" t="s">
        <v>144</v>
      </c>
      <c r="D88" s="9">
        <v>4244</v>
      </c>
      <c r="E88" s="8" t="s">
        <v>684</v>
      </c>
      <c r="F88" s="25">
        <v>284244</v>
      </c>
    </row>
    <row r="89" spans="1:6">
      <c r="A89" s="6">
        <v>219</v>
      </c>
      <c r="B89" s="8" t="s">
        <v>716</v>
      </c>
      <c r="D89" s="9">
        <v>4245</v>
      </c>
      <c r="E89" s="8" t="s">
        <v>680</v>
      </c>
      <c r="F89" s="25">
        <v>284245</v>
      </c>
    </row>
    <row r="90" spans="1:6">
      <c r="A90" s="6">
        <v>220</v>
      </c>
      <c r="B90" s="8" t="s">
        <v>749</v>
      </c>
      <c r="D90" s="9">
        <v>4246</v>
      </c>
      <c r="E90" s="8" t="s">
        <v>482</v>
      </c>
      <c r="F90" s="25">
        <v>284246</v>
      </c>
    </row>
    <row r="91" spans="1:6">
      <c r="A91" s="6">
        <v>223</v>
      </c>
      <c r="B91" s="8" t="s">
        <v>145</v>
      </c>
      <c r="D91" s="9">
        <v>4247</v>
      </c>
      <c r="E91" s="8" t="s">
        <v>483</v>
      </c>
      <c r="F91" s="25">
        <v>284247</v>
      </c>
    </row>
    <row r="92" spans="1:6">
      <c r="A92" s="6">
        <v>224</v>
      </c>
      <c r="B92" s="8" t="s">
        <v>146</v>
      </c>
      <c r="D92" s="9">
        <v>4248</v>
      </c>
      <c r="E92" s="8" t="s">
        <v>484</v>
      </c>
      <c r="F92" s="25">
        <v>284248</v>
      </c>
    </row>
    <row r="93" spans="1:6">
      <c r="A93" s="6">
        <v>225</v>
      </c>
      <c r="B93" s="8" t="s">
        <v>147</v>
      </c>
      <c r="D93" s="9">
        <v>4249</v>
      </c>
      <c r="E93" s="8" t="s">
        <v>665</v>
      </c>
      <c r="F93" s="25">
        <v>284249</v>
      </c>
    </row>
    <row r="94" spans="1:6">
      <c r="A94" s="6">
        <v>228</v>
      </c>
      <c r="B94" s="8" t="s">
        <v>148</v>
      </c>
      <c r="D94" s="9">
        <v>4250</v>
      </c>
      <c r="E94" s="8" t="s">
        <v>485</v>
      </c>
      <c r="F94" s="25">
        <v>284250</v>
      </c>
    </row>
    <row r="95" spans="1:6">
      <c r="A95" s="6">
        <v>229</v>
      </c>
      <c r="B95" s="8" t="s">
        <v>149</v>
      </c>
      <c r="D95" s="9">
        <v>4251</v>
      </c>
      <c r="E95" s="8" t="s">
        <v>667</v>
      </c>
      <c r="F95" s="25">
        <v>284251</v>
      </c>
    </row>
    <row r="96" spans="1:6">
      <c r="A96" s="6">
        <v>230</v>
      </c>
      <c r="B96" s="8" t="s">
        <v>150</v>
      </c>
      <c r="D96" s="9">
        <v>4252</v>
      </c>
      <c r="E96" s="8" t="s">
        <v>486</v>
      </c>
      <c r="F96" s="25">
        <v>284252</v>
      </c>
    </row>
    <row r="97" spans="1:6">
      <c r="A97" s="6">
        <v>231</v>
      </c>
      <c r="B97" s="8" t="s">
        <v>151</v>
      </c>
      <c r="D97" s="9">
        <v>4253</v>
      </c>
      <c r="E97" s="8" t="s">
        <v>487</v>
      </c>
      <c r="F97" s="25">
        <v>284253</v>
      </c>
    </row>
    <row r="98" spans="1:6">
      <c r="A98" s="6">
        <v>232</v>
      </c>
      <c r="B98" s="8" t="s">
        <v>152</v>
      </c>
      <c r="D98" s="9">
        <v>4254</v>
      </c>
      <c r="E98" s="8" t="s">
        <v>488</v>
      </c>
      <c r="F98" s="25">
        <v>284254</v>
      </c>
    </row>
    <row r="99" spans="1:6">
      <c r="A99" s="6">
        <v>233</v>
      </c>
      <c r="B99" s="8" t="s">
        <v>153</v>
      </c>
      <c r="D99" s="9">
        <v>4255</v>
      </c>
      <c r="E99" s="8" t="s">
        <v>489</v>
      </c>
      <c r="F99" s="25">
        <v>284255</v>
      </c>
    </row>
    <row r="100" spans="1:6">
      <c r="A100" s="6">
        <v>234</v>
      </c>
      <c r="B100" s="8" t="s">
        <v>154</v>
      </c>
      <c r="D100" s="9">
        <v>4257</v>
      </c>
      <c r="E100" s="8" t="s">
        <v>490</v>
      </c>
      <c r="F100" s="25">
        <v>284257</v>
      </c>
    </row>
    <row r="101" spans="1:6">
      <c r="A101" s="6">
        <v>235</v>
      </c>
      <c r="B101" s="8" t="s">
        <v>155</v>
      </c>
      <c r="D101" s="9">
        <v>4301</v>
      </c>
      <c r="E101" s="8" t="s">
        <v>491</v>
      </c>
      <c r="F101" s="25">
        <v>284301</v>
      </c>
    </row>
    <row r="102" spans="1:6">
      <c r="A102" s="6">
        <v>236</v>
      </c>
      <c r="B102" s="8" t="s">
        <v>156</v>
      </c>
      <c r="D102" s="9">
        <v>4302</v>
      </c>
      <c r="E102" s="8" t="s">
        <v>492</v>
      </c>
      <c r="F102" s="25">
        <v>284302</v>
      </c>
    </row>
    <row r="103" spans="1:6">
      <c r="A103" s="6">
        <v>237</v>
      </c>
      <c r="B103" s="8" t="s">
        <v>157</v>
      </c>
      <c r="D103" s="9">
        <v>4303</v>
      </c>
      <c r="E103" s="8" t="s">
        <v>493</v>
      </c>
      <c r="F103" s="25">
        <v>284303</v>
      </c>
    </row>
    <row r="104" spans="1:6">
      <c r="A104" s="6">
        <v>239</v>
      </c>
      <c r="B104" s="8" t="s">
        <v>158</v>
      </c>
      <c r="D104" s="9">
        <v>4304</v>
      </c>
      <c r="E104" s="8" t="s">
        <v>494</v>
      </c>
      <c r="F104" s="25">
        <v>284304</v>
      </c>
    </row>
    <row r="105" spans="1:6">
      <c r="A105" s="6">
        <v>240</v>
      </c>
      <c r="B105" s="8" t="s">
        <v>159</v>
      </c>
      <c r="D105" s="9">
        <v>4305</v>
      </c>
      <c r="E105" s="8" t="s">
        <v>495</v>
      </c>
      <c r="F105" s="25">
        <v>284305</v>
      </c>
    </row>
    <row r="106" spans="1:6">
      <c r="A106" s="6">
        <v>241</v>
      </c>
      <c r="B106" s="8" t="s">
        <v>160</v>
      </c>
      <c r="D106" s="9">
        <v>4306</v>
      </c>
      <c r="E106" s="8" t="s">
        <v>496</v>
      </c>
      <c r="F106" s="25">
        <v>284306</v>
      </c>
    </row>
    <row r="107" spans="1:6">
      <c r="A107" s="7">
        <v>244</v>
      </c>
      <c r="B107" s="143" t="s">
        <v>161</v>
      </c>
      <c r="D107" s="9">
        <v>4307</v>
      </c>
      <c r="E107" s="8" t="s">
        <v>497</v>
      </c>
      <c r="F107" s="25">
        <v>284307</v>
      </c>
    </row>
    <row r="108" spans="1:6">
      <c r="A108" s="6">
        <v>248</v>
      </c>
      <c r="B108" s="8" t="s">
        <v>162</v>
      </c>
      <c r="D108" s="9">
        <v>4308</v>
      </c>
      <c r="E108" s="8" t="s">
        <v>668</v>
      </c>
      <c r="F108" s="25">
        <v>284308</v>
      </c>
    </row>
    <row r="109" spans="1:6">
      <c r="A109" s="6">
        <v>249</v>
      </c>
      <c r="B109" s="8" t="s">
        <v>163</v>
      </c>
      <c r="D109" s="9">
        <v>4309</v>
      </c>
      <c r="E109" s="8" t="s">
        <v>498</v>
      </c>
      <c r="F109" s="25">
        <v>284309</v>
      </c>
    </row>
    <row r="110" spans="1:6">
      <c r="A110" s="6">
        <v>250</v>
      </c>
      <c r="B110" s="8" t="s">
        <v>164</v>
      </c>
      <c r="D110" s="9">
        <v>4310</v>
      </c>
      <c r="E110" s="8" t="s">
        <v>499</v>
      </c>
      <c r="F110" s="25">
        <v>284310</v>
      </c>
    </row>
    <row r="111" spans="1:6">
      <c r="A111" s="6">
        <v>251</v>
      </c>
      <c r="B111" s="8" t="s">
        <v>165</v>
      </c>
      <c r="D111" s="9">
        <v>4311</v>
      </c>
      <c r="E111" s="8" t="s">
        <v>500</v>
      </c>
      <c r="F111" s="25">
        <v>284311</v>
      </c>
    </row>
    <row r="112" spans="1:6">
      <c r="A112" s="6">
        <v>252</v>
      </c>
      <c r="B112" s="8" t="s">
        <v>166</v>
      </c>
      <c r="D112" s="9">
        <v>4312</v>
      </c>
      <c r="E112" s="8" t="s">
        <v>501</v>
      </c>
      <c r="F112" s="25">
        <v>284312</v>
      </c>
    </row>
    <row r="113" spans="1:6">
      <c r="A113" s="6">
        <v>253</v>
      </c>
      <c r="B113" s="8" t="s">
        <v>167</v>
      </c>
      <c r="D113" s="9">
        <v>4313</v>
      </c>
      <c r="E113" s="8" t="s">
        <v>502</v>
      </c>
      <c r="F113" s="25">
        <v>284313</v>
      </c>
    </row>
    <row r="114" spans="1:6">
      <c r="A114" s="6">
        <v>254</v>
      </c>
      <c r="B114" s="8" t="s">
        <v>168</v>
      </c>
      <c r="D114" s="9">
        <v>4314</v>
      </c>
      <c r="E114" s="8" t="s">
        <v>503</v>
      </c>
      <c r="F114" s="25">
        <v>284314</v>
      </c>
    </row>
    <row r="115" spans="1:6">
      <c r="A115" s="6">
        <v>255</v>
      </c>
      <c r="B115" s="8" t="s">
        <v>169</v>
      </c>
      <c r="D115" s="9">
        <v>4315</v>
      </c>
      <c r="E115" s="8" t="s">
        <v>504</v>
      </c>
      <c r="F115" s="25">
        <v>284315</v>
      </c>
    </row>
    <row r="116" spans="1:6">
      <c r="A116" s="6">
        <v>256</v>
      </c>
      <c r="B116" s="8" t="s">
        <v>170</v>
      </c>
      <c r="D116" s="9">
        <v>4316</v>
      </c>
      <c r="E116" s="8" t="s">
        <v>505</v>
      </c>
      <c r="F116" s="25">
        <v>284316</v>
      </c>
    </row>
    <row r="117" spans="1:6">
      <c r="A117" s="6">
        <v>257</v>
      </c>
      <c r="B117" s="8" t="s">
        <v>171</v>
      </c>
      <c r="D117" s="9">
        <v>4317</v>
      </c>
      <c r="E117" s="8" t="s">
        <v>506</v>
      </c>
      <c r="F117" s="25">
        <v>284317</v>
      </c>
    </row>
    <row r="118" spans="1:6">
      <c r="A118" s="6">
        <v>258</v>
      </c>
      <c r="B118" s="8" t="s">
        <v>172</v>
      </c>
      <c r="D118" s="9">
        <v>4318</v>
      </c>
      <c r="E118" s="8" t="s">
        <v>507</v>
      </c>
      <c r="F118" s="25">
        <v>284318</v>
      </c>
    </row>
    <row r="119" spans="1:6">
      <c r="A119" s="6">
        <v>259</v>
      </c>
      <c r="B119" s="8" t="s">
        <v>173</v>
      </c>
      <c r="D119" s="9">
        <v>4319</v>
      </c>
      <c r="E119" s="8" t="s">
        <v>508</v>
      </c>
      <c r="F119" s="25">
        <v>284319</v>
      </c>
    </row>
    <row r="120" spans="1:6">
      <c r="A120" s="6">
        <v>260</v>
      </c>
      <c r="B120" s="8" t="s">
        <v>174</v>
      </c>
      <c r="D120" s="9">
        <v>4320</v>
      </c>
      <c r="E120" s="8" t="s">
        <v>509</v>
      </c>
      <c r="F120" s="25">
        <v>284320</v>
      </c>
    </row>
    <row r="121" spans="1:6">
      <c r="A121" s="6">
        <v>261</v>
      </c>
      <c r="B121" s="8" t="s">
        <v>175</v>
      </c>
      <c r="D121" s="9">
        <v>4321</v>
      </c>
      <c r="E121" s="8" t="s">
        <v>510</v>
      </c>
      <c r="F121" s="25">
        <v>284321</v>
      </c>
    </row>
    <row r="122" spans="1:6">
      <c r="A122" s="6">
        <v>262</v>
      </c>
      <c r="B122" s="8" t="s">
        <v>176</v>
      </c>
      <c r="D122" s="9">
        <v>4322</v>
      </c>
      <c r="E122" s="8" t="s">
        <v>791</v>
      </c>
      <c r="F122" s="25">
        <v>284322</v>
      </c>
    </row>
    <row r="123" spans="1:6">
      <c r="A123" s="6">
        <v>263</v>
      </c>
      <c r="B123" s="8" t="s">
        <v>177</v>
      </c>
      <c r="D123" s="9">
        <v>4323</v>
      </c>
      <c r="E123" s="8" t="s">
        <v>511</v>
      </c>
      <c r="F123" s="25">
        <v>284323</v>
      </c>
    </row>
    <row r="124" spans="1:6">
      <c r="A124" s="6">
        <v>264</v>
      </c>
      <c r="B124" s="8" t="s">
        <v>178</v>
      </c>
      <c r="D124" s="9">
        <v>4324</v>
      </c>
      <c r="E124" s="8" t="s">
        <v>512</v>
      </c>
      <c r="F124" s="25">
        <v>284324</v>
      </c>
    </row>
    <row r="125" spans="1:6">
      <c r="A125" s="6">
        <v>265</v>
      </c>
      <c r="B125" s="8" t="s">
        <v>179</v>
      </c>
      <c r="D125" s="9">
        <v>4325</v>
      </c>
      <c r="E125" s="8" t="s">
        <v>513</v>
      </c>
      <c r="F125" s="25">
        <v>284325</v>
      </c>
    </row>
    <row r="126" spans="1:6">
      <c r="A126" s="6">
        <v>266</v>
      </c>
      <c r="B126" s="8" t="s">
        <v>180</v>
      </c>
      <c r="D126" s="9">
        <v>4326</v>
      </c>
      <c r="E126" s="8" t="s">
        <v>514</v>
      </c>
      <c r="F126" s="25">
        <v>284326</v>
      </c>
    </row>
    <row r="127" spans="1:6">
      <c r="A127" s="6">
        <v>267</v>
      </c>
      <c r="B127" s="8" t="s">
        <v>181</v>
      </c>
      <c r="D127" s="9">
        <v>4327</v>
      </c>
      <c r="E127" s="8" t="s">
        <v>515</v>
      </c>
      <c r="F127" s="25">
        <v>284327</v>
      </c>
    </row>
    <row r="128" spans="1:6">
      <c r="A128" s="6">
        <v>268</v>
      </c>
      <c r="B128" s="8" t="s">
        <v>182</v>
      </c>
      <c r="D128" s="9">
        <v>4328</v>
      </c>
      <c r="E128" s="8" t="s">
        <v>516</v>
      </c>
      <c r="F128" s="25">
        <v>284328</v>
      </c>
    </row>
    <row r="129" spans="1:6">
      <c r="A129" s="6">
        <v>269</v>
      </c>
      <c r="B129" s="8" t="s">
        <v>183</v>
      </c>
      <c r="D129" s="9">
        <v>4329</v>
      </c>
      <c r="E129" s="8" t="s">
        <v>517</v>
      </c>
      <c r="F129" s="25">
        <v>284329</v>
      </c>
    </row>
    <row r="130" spans="1:6">
      <c r="A130" s="6">
        <v>270</v>
      </c>
      <c r="B130" s="8" t="s">
        <v>184</v>
      </c>
      <c r="D130" s="9">
        <v>4330</v>
      </c>
      <c r="E130" s="8" t="s">
        <v>518</v>
      </c>
      <c r="F130" s="25">
        <v>284330</v>
      </c>
    </row>
    <row r="131" spans="1:6">
      <c r="A131" s="6">
        <v>271</v>
      </c>
      <c r="B131" s="8" t="s">
        <v>185</v>
      </c>
      <c r="D131" s="9">
        <v>4331</v>
      </c>
      <c r="E131" s="8" t="s">
        <v>519</v>
      </c>
      <c r="F131" s="25">
        <v>284331</v>
      </c>
    </row>
    <row r="132" spans="1:6">
      <c r="A132" s="6">
        <v>272</v>
      </c>
      <c r="B132" s="8" t="s">
        <v>186</v>
      </c>
      <c r="D132" s="9">
        <v>4332</v>
      </c>
      <c r="E132" s="8" t="s">
        <v>520</v>
      </c>
      <c r="F132" s="25">
        <v>284332</v>
      </c>
    </row>
    <row r="133" spans="1:6">
      <c r="A133" s="6">
        <v>273</v>
      </c>
      <c r="B133" s="8" t="s">
        <v>187</v>
      </c>
      <c r="D133" s="9">
        <v>4333</v>
      </c>
      <c r="E133" s="8" t="s">
        <v>728</v>
      </c>
      <c r="F133" s="25">
        <v>284333</v>
      </c>
    </row>
    <row r="134" spans="1:6">
      <c r="A134" s="6">
        <v>274</v>
      </c>
      <c r="B134" s="8" t="s">
        <v>188</v>
      </c>
      <c r="D134" s="9">
        <v>4401</v>
      </c>
      <c r="E134" s="8" t="s">
        <v>521</v>
      </c>
      <c r="F134" s="25">
        <v>284401</v>
      </c>
    </row>
    <row r="135" spans="1:6">
      <c r="A135" s="6">
        <v>275</v>
      </c>
      <c r="B135" s="8" t="s">
        <v>189</v>
      </c>
      <c r="D135" s="9">
        <v>4402</v>
      </c>
      <c r="E135" s="8" t="s">
        <v>522</v>
      </c>
      <c r="F135" s="25">
        <v>284402</v>
      </c>
    </row>
    <row r="136" spans="1:6">
      <c r="A136" s="6">
        <v>276</v>
      </c>
      <c r="B136" s="8" t="s">
        <v>190</v>
      </c>
      <c r="D136" s="9">
        <v>4403</v>
      </c>
      <c r="E136" s="8" t="s">
        <v>523</v>
      </c>
      <c r="F136" s="25">
        <v>284403</v>
      </c>
    </row>
    <row r="137" spans="1:6">
      <c r="A137" s="6">
        <v>277</v>
      </c>
      <c r="B137" s="8" t="s">
        <v>191</v>
      </c>
      <c r="D137" s="9">
        <v>4404</v>
      </c>
      <c r="E137" s="8" t="s">
        <v>524</v>
      </c>
      <c r="F137" s="25">
        <v>284404</v>
      </c>
    </row>
    <row r="138" spans="1:6">
      <c r="A138" s="6">
        <v>278</v>
      </c>
      <c r="B138" s="8" t="s">
        <v>192</v>
      </c>
      <c r="D138" s="9">
        <v>4405</v>
      </c>
      <c r="E138" s="8" t="s">
        <v>525</v>
      </c>
      <c r="F138" s="25">
        <v>284405</v>
      </c>
    </row>
    <row r="139" spans="1:6">
      <c r="A139" s="6">
        <v>279</v>
      </c>
      <c r="B139" s="8" t="s">
        <v>193</v>
      </c>
      <c r="D139" s="9">
        <v>4406</v>
      </c>
      <c r="E139" s="8" t="s">
        <v>526</v>
      </c>
      <c r="F139" s="25">
        <v>284406</v>
      </c>
    </row>
    <row r="140" spans="1:6">
      <c r="A140" s="6">
        <v>280</v>
      </c>
      <c r="B140" s="8" t="s">
        <v>194</v>
      </c>
      <c r="D140" s="9">
        <v>4407</v>
      </c>
      <c r="E140" s="8" t="s">
        <v>527</v>
      </c>
      <c r="F140" s="25">
        <v>284407</v>
      </c>
    </row>
    <row r="141" spans="1:6">
      <c r="A141" s="6">
        <v>281</v>
      </c>
      <c r="B141" s="8" t="s">
        <v>195</v>
      </c>
      <c r="D141" s="9">
        <v>4408</v>
      </c>
      <c r="E141" s="8" t="s">
        <v>528</v>
      </c>
      <c r="F141" s="25">
        <v>284408</v>
      </c>
    </row>
    <row r="142" spans="1:6">
      <c r="A142" s="6">
        <v>282</v>
      </c>
      <c r="B142" s="8" t="s">
        <v>750</v>
      </c>
      <c r="D142" s="9">
        <v>4409</v>
      </c>
      <c r="E142" s="8" t="s">
        <v>729</v>
      </c>
      <c r="F142" s="25">
        <v>284409</v>
      </c>
    </row>
    <row r="143" spans="1:6">
      <c r="A143" s="6">
        <v>283</v>
      </c>
      <c r="B143" s="8" t="s">
        <v>751</v>
      </c>
      <c r="D143" s="9">
        <v>4410</v>
      </c>
      <c r="E143" s="8" t="s">
        <v>529</v>
      </c>
      <c r="F143" s="25">
        <v>284410</v>
      </c>
    </row>
    <row r="144" spans="1:6">
      <c r="A144" s="6">
        <v>284</v>
      </c>
      <c r="B144" s="8" t="s">
        <v>752</v>
      </c>
      <c r="D144" s="9">
        <v>4411</v>
      </c>
      <c r="E144" s="8" t="s">
        <v>530</v>
      </c>
      <c r="F144" s="25">
        <v>284411</v>
      </c>
    </row>
    <row r="145" spans="1:6">
      <c r="A145" s="6">
        <v>285</v>
      </c>
      <c r="B145" s="8" t="s">
        <v>196</v>
      </c>
      <c r="D145" s="9">
        <v>4412</v>
      </c>
      <c r="E145" s="8" t="s">
        <v>531</v>
      </c>
      <c r="F145" s="25">
        <v>284412</v>
      </c>
    </row>
    <row r="146" spans="1:6">
      <c r="A146" s="6">
        <v>286</v>
      </c>
      <c r="B146" s="8" t="s">
        <v>197</v>
      </c>
      <c r="D146" s="9">
        <v>4413</v>
      </c>
      <c r="E146" s="8" t="s">
        <v>532</v>
      </c>
      <c r="F146" s="25">
        <v>284413</v>
      </c>
    </row>
    <row r="147" spans="1:6">
      <c r="A147" s="6">
        <v>287</v>
      </c>
      <c r="B147" s="8" t="s">
        <v>753</v>
      </c>
      <c r="D147" s="9">
        <v>4414</v>
      </c>
      <c r="E147" s="8" t="s">
        <v>792</v>
      </c>
      <c r="F147" s="25">
        <v>284414</v>
      </c>
    </row>
    <row r="148" spans="1:6">
      <c r="A148" s="6">
        <v>288</v>
      </c>
      <c r="B148" s="8" t="s">
        <v>754</v>
      </c>
      <c r="D148" s="9">
        <v>4415</v>
      </c>
      <c r="E148" s="8" t="s">
        <v>533</v>
      </c>
      <c r="F148" s="25">
        <v>284415</v>
      </c>
    </row>
    <row r="149" spans="1:6">
      <c r="A149" s="6">
        <v>289</v>
      </c>
      <c r="B149" s="8" t="s">
        <v>198</v>
      </c>
      <c r="D149" s="9">
        <v>4416</v>
      </c>
      <c r="E149" s="8" t="s">
        <v>534</v>
      </c>
      <c r="F149" s="25">
        <v>284416</v>
      </c>
    </row>
    <row r="150" spans="1:6">
      <c r="A150" s="6">
        <v>290</v>
      </c>
      <c r="B150" s="8" t="s">
        <v>695</v>
      </c>
      <c r="D150" s="9">
        <v>4417</v>
      </c>
      <c r="E150" s="8" t="s">
        <v>535</v>
      </c>
      <c r="F150" s="25">
        <v>284417</v>
      </c>
    </row>
    <row r="151" spans="1:6">
      <c r="A151" s="6">
        <v>291</v>
      </c>
      <c r="B151" s="8" t="s">
        <v>199</v>
      </c>
      <c r="D151" s="9">
        <v>4418</v>
      </c>
      <c r="E151" s="8" t="s">
        <v>536</v>
      </c>
      <c r="F151" s="25">
        <v>284418</v>
      </c>
    </row>
    <row r="152" spans="1:6">
      <c r="A152" s="6">
        <v>292</v>
      </c>
      <c r="B152" s="8" t="s">
        <v>200</v>
      </c>
      <c r="D152" s="9">
        <v>4419</v>
      </c>
      <c r="E152" s="8" t="s">
        <v>793</v>
      </c>
      <c r="F152" s="25">
        <v>284419</v>
      </c>
    </row>
    <row r="153" spans="1:6">
      <c r="A153" s="6">
        <v>293</v>
      </c>
      <c r="B153" s="8" t="s">
        <v>201</v>
      </c>
      <c r="D153" s="9">
        <v>4420</v>
      </c>
      <c r="E153" s="8" t="s">
        <v>537</v>
      </c>
      <c r="F153" s="25">
        <v>284420</v>
      </c>
    </row>
    <row r="154" spans="1:6">
      <c r="A154" s="6">
        <v>294</v>
      </c>
      <c r="B154" s="8" t="s">
        <v>202</v>
      </c>
      <c r="D154" s="9">
        <v>4421</v>
      </c>
      <c r="E154" s="8" t="s">
        <v>538</v>
      </c>
      <c r="F154" s="25">
        <v>284421</v>
      </c>
    </row>
    <row r="155" spans="1:6">
      <c r="A155" s="6">
        <v>295</v>
      </c>
      <c r="B155" s="8" t="s">
        <v>203</v>
      </c>
      <c r="D155" s="9">
        <v>4424</v>
      </c>
      <c r="E155" s="8" t="s">
        <v>539</v>
      </c>
      <c r="F155" s="25">
        <v>284424</v>
      </c>
    </row>
    <row r="156" spans="1:6">
      <c r="A156" s="6">
        <v>296</v>
      </c>
      <c r="B156" s="8" t="s">
        <v>204</v>
      </c>
      <c r="D156" s="9">
        <v>4425</v>
      </c>
      <c r="E156" s="8" t="s">
        <v>540</v>
      </c>
      <c r="F156" s="25">
        <v>284425</v>
      </c>
    </row>
    <row r="157" spans="1:6">
      <c r="A157" s="6">
        <v>297</v>
      </c>
      <c r="B157" s="8" t="s">
        <v>687</v>
      </c>
      <c r="D157" s="9">
        <v>4426</v>
      </c>
      <c r="E157" s="8" t="s">
        <v>541</v>
      </c>
      <c r="F157" s="25">
        <v>284426</v>
      </c>
    </row>
    <row r="158" spans="1:6">
      <c r="A158" s="6">
        <v>298</v>
      </c>
      <c r="B158" s="8" t="s">
        <v>755</v>
      </c>
      <c r="D158" s="9">
        <v>4427</v>
      </c>
      <c r="E158" s="8" t="s">
        <v>542</v>
      </c>
      <c r="F158" s="25">
        <v>284427</v>
      </c>
    </row>
    <row r="159" spans="1:6">
      <c r="A159" s="6">
        <v>310</v>
      </c>
      <c r="B159" s="8" t="s">
        <v>205</v>
      </c>
      <c r="D159" s="9">
        <v>4429</v>
      </c>
      <c r="E159" s="8" t="s">
        <v>543</v>
      </c>
      <c r="F159" s="25">
        <v>284429</v>
      </c>
    </row>
    <row r="160" spans="1:6">
      <c r="A160" s="6">
        <v>311</v>
      </c>
      <c r="B160" s="8" t="s">
        <v>206</v>
      </c>
      <c r="D160" s="9">
        <v>4430</v>
      </c>
      <c r="E160" s="8" t="s">
        <v>544</v>
      </c>
      <c r="F160" s="25">
        <v>284430</v>
      </c>
    </row>
    <row r="161" spans="1:6">
      <c r="A161" s="6">
        <v>312</v>
      </c>
      <c r="B161" s="8" t="s">
        <v>207</v>
      </c>
      <c r="D161" s="9">
        <v>4431</v>
      </c>
      <c r="E161" s="8" t="s">
        <v>545</v>
      </c>
      <c r="F161" s="25">
        <v>284431</v>
      </c>
    </row>
    <row r="162" spans="1:6">
      <c r="A162" s="6">
        <v>313</v>
      </c>
      <c r="B162" s="8" t="s">
        <v>208</v>
      </c>
      <c r="D162" s="9">
        <v>4432</v>
      </c>
      <c r="E162" s="8" t="s">
        <v>546</v>
      </c>
      <c r="F162" s="25">
        <v>284432</v>
      </c>
    </row>
    <row r="163" spans="1:6">
      <c r="A163" s="6">
        <v>314</v>
      </c>
      <c r="B163" s="8" t="s">
        <v>209</v>
      </c>
      <c r="D163" s="9">
        <v>4433</v>
      </c>
      <c r="E163" s="8" t="s">
        <v>547</v>
      </c>
      <c r="F163" s="25">
        <v>284433</v>
      </c>
    </row>
    <row r="164" spans="1:6">
      <c r="A164" s="6">
        <v>315</v>
      </c>
      <c r="B164" s="8" t="s">
        <v>210</v>
      </c>
      <c r="D164" s="9">
        <v>4434</v>
      </c>
      <c r="E164" s="8" t="s">
        <v>548</v>
      </c>
      <c r="F164" s="25">
        <v>284434</v>
      </c>
    </row>
    <row r="165" spans="1:6">
      <c r="A165" s="6">
        <v>316</v>
      </c>
      <c r="B165" s="8" t="s">
        <v>211</v>
      </c>
      <c r="D165" s="9">
        <v>4435</v>
      </c>
      <c r="E165" s="8" t="s">
        <v>549</v>
      </c>
      <c r="F165" s="25">
        <v>284435</v>
      </c>
    </row>
    <row r="166" spans="1:6">
      <c r="A166" s="6">
        <v>317</v>
      </c>
      <c r="B166" s="8" t="s">
        <v>212</v>
      </c>
      <c r="D166" s="9">
        <v>4436</v>
      </c>
      <c r="E166" s="8" t="s">
        <v>550</v>
      </c>
      <c r="F166" s="25">
        <v>284436</v>
      </c>
    </row>
    <row r="167" spans="1:6">
      <c r="A167" s="6">
        <v>318</v>
      </c>
      <c r="B167" s="8" t="s">
        <v>213</v>
      </c>
      <c r="D167" s="9">
        <v>4437</v>
      </c>
      <c r="E167" s="8" t="s">
        <v>681</v>
      </c>
      <c r="F167" s="25">
        <v>284437</v>
      </c>
    </row>
    <row r="168" spans="1:6">
      <c r="A168" s="6">
        <v>319</v>
      </c>
      <c r="B168" s="8" t="s">
        <v>214</v>
      </c>
      <c r="D168" s="9">
        <v>4438</v>
      </c>
      <c r="E168" s="8" t="s">
        <v>682</v>
      </c>
      <c r="F168" s="25">
        <v>284438</v>
      </c>
    </row>
    <row r="169" spans="1:6">
      <c r="A169" s="6">
        <v>320</v>
      </c>
      <c r="B169" s="8" t="s">
        <v>215</v>
      </c>
      <c r="D169" s="9">
        <v>4439</v>
      </c>
      <c r="E169" s="8" t="s">
        <v>551</v>
      </c>
      <c r="F169" s="25">
        <v>284439</v>
      </c>
    </row>
    <row r="170" spans="1:6">
      <c r="A170" s="6">
        <v>321</v>
      </c>
      <c r="B170" s="8" t="s">
        <v>216</v>
      </c>
      <c r="D170" s="9">
        <v>4501</v>
      </c>
      <c r="E170" s="8" t="s">
        <v>552</v>
      </c>
      <c r="F170" s="25">
        <v>284501</v>
      </c>
    </row>
    <row r="171" spans="1:6">
      <c r="A171" s="6">
        <v>322</v>
      </c>
      <c r="B171" s="8" t="s">
        <v>217</v>
      </c>
      <c r="D171" s="9">
        <v>4502</v>
      </c>
      <c r="E171" s="8" t="s">
        <v>553</v>
      </c>
      <c r="F171" s="25">
        <v>284502</v>
      </c>
    </row>
    <row r="172" spans="1:6">
      <c r="A172" s="6">
        <v>328</v>
      </c>
      <c r="B172" s="8" t="s">
        <v>218</v>
      </c>
      <c r="D172" s="9">
        <v>4503</v>
      </c>
      <c r="E172" s="8" t="s">
        <v>554</v>
      </c>
      <c r="F172" s="25">
        <v>284503</v>
      </c>
    </row>
    <row r="173" spans="1:6">
      <c r="A173" s="6">
        <v>329</v>
      </c>
      <c r="B173" s="8" t="s">
        <v>219</v>
      </c>
      <c r="D173" s="9">
        <v>4504</v>
      </c>
      <c r="E173" s="8" t="s">
        <v>555</v>
      </c>
      <c r="F173" s="25">
        <v>284504</v>
      </c>
    </row>
    <row r="174" spans="1:6">
      <c r="A174" s="6">
        <v>330</v>
      </c>
      <c r="B174" s="8" t="s">
        <v>220</v>
      </c>
      <c r="D174" s="9">
        <v>4505</v>
      </c>
      <c r="E174" s="8" t="s">
        <v>556</v>
      </c>
      <c r="F174" s="25">
        <v>284505</v>
      </c>
    </row>
    <row r="175" spans="1:6">
      <c r="A175" s="6">
        <v>331</v>
      </c>
      <c r="B175" s="8" t="s">
        <v>221</v>
      </c>
      <c r="D175" s="9">
        <v>4506</v>
      </c>
      <c r="E175" s="8" t="s">
        <v>557</v>
      </c>
      <c r="F175" s="25">
        <v>284506</v>
      </c>
    </row>
    <row r="176" spans="1:6">
      <c r="A176" s="6">
        <v>332</v>
      </c>
      <c r="B176" s="8" t="s">
        <v>222</v>
      </c>
      <c r="D176" s="9">
        <v>4508</v>
      </c>
      <c r="E176" s="8" t="s">
        <v>683</v>
      </c>
      <c r="F176" s="25">
        <v>284508</v>
      </c>
    </row>
    <row r="177" spans="1:6">
      <c r="A177" s="6">
        <v>333</v>
      </c>
      <c r="B177" s="8" t="s">
        <v>223</v>
      </c>
      <c r="D177" s="9">
        <v>4509</v>
      </c>
      <c r="E177" s="8" t="s">
        <v>558</v>
      </c>
      <c r="F177" s="25">
        <v>284509</v>
      </c>
    </row>
    <row r="178" spans="1:6">
      <c r="A178" s="6">
        <v>334</v>
      </c>
      <c r="B178" s="8" t="s">
        <v>224</v>
      </c>
      <c r="D178" s="9">
        <v>4510</v>
      </c>
      <c r="E178" s="8" t="s">
        <v>559</v>
      </c>
      <c r="F178" s="25">
        <v>284510</v>
      </c>
    </row>
    <row r="179" spans="1:6">
      <c r="A179" s="6">
        <v>335</v>
      </c>
      <c r="B179" s="8" t="s">
        <v>225</v>
      </c>
      <c r="D179" s="9">
        <v>4511</v>
      </c>
      <c r="E179" s="8" t="s">
        <v>560</v>
      </c>
      <c r="F179" s="25">
        <v>284511</v>
      </c>
    </row>
    <row r="180" spans="1:6">
      <c r="A180" s="6">
        <v>336</v>
      </c>
      <c r="B180" s="8" t="s">
        <v>226</v>
      </c>
      <c r="D180" s="9">
        <v>4512</v>
      </c>
      <c r="E180" s="8" t="s">
        <v>561</v>
      </c>
      <c r="F180" s="25">
        <v>284512</v>
      </c>
    </row>
    <row r="181" spans="1:6">
      <c r="A181" s="6">
        <v>337</v>
      </c>
      <c r="B181" s="8" t="s">
        <v>227</v>
      </c>
      <c r="D181" s="9">
        <v>4513</v>
      </c>
      <c r="E181" s="8" t="s">
        <v>562</v>
      </c>
      <c r="F181" s="25">
        <v>284513</v>
      </c>
    </row>
    <row r="182" spans="1:6">
      <c r="A182" s="6">
        <v>338</v>
      </c>
      <c r="B182" s="8" t="s">
        <v>228</v>
      </c>
      <c r="D182" s="9">
        <v>4601</v>
      </c>
      <c r="E182" s="8" t="s">
        <v>563</v>
      </c>
      <c r="F182" s="25">
        <v>284601</v>
      </c>
    </row>
    <row r="183" spans="1:6">
      <c r="A183" s="6">
        <v>339</v>
      </c>
      <c r="B183" s="8" t="s">
        <v>229</v>
      </c>
      <c r="D183" s="9">
        <v>4602</v>
      </c>
      <c r="E183" s="8" t="s">
        <v>564</v>
      </c>
      <c r="F183" s="25">
        <v>284602</v>
      </c>
    </row>
    <row r="184" spans="1:6">
      <c r="A184" s="6">
        <v>343</v>
      </c>
      <c r="B184" s="8" t="s">
        <v>230</v>
      </c>
      <c r="D184" s="9">
        <v>4603</v>
      </c>
      <c r="E184" s="8" t="s">
        <v>565</v>
      </c>
      <c r="F184" s="25">
        <v>284603</v>
      </c>
    </row>
    <row r="185" spans="1:6">
      <c r="A185" s="6">
        <v>345</v>
      </c>
      <c r="B185" s="8" t="s">
        <v>231</v>
      </c>
      <c r="D185" s="9">
        <v>4605</v>
      </c>
      <c r="E185" s="8" t="s">
        <v>566</v>
      </c>
      <c r="F185" s="25">
        <v>284605</v>
      </c>
    </row>
    <row r="186" spans="1:6">
      <c r="A186" s="6">
        <v>347</v>
      </c>
      <c r="B186" s="8" t="s">
        <v>232</v>
      </c>
      <c r="D186" s="9">
        <v>4606</v>
      </c>
      <c r="E186" s="8" t="s">
        <v>567</v>
      </c>
      <c r="F186" s="25">
        <v>284606</v>
      </c>
    </row>
    <row r="187" spans="1:6">
      <c r="A187" s="6">
        <v>350</v>
      </c>
      <c r="B187" s="8" t="s">
        <v>233</v>
      </c>
      <c r="D187" s="9">
        <v>4607</v>
      </c>
      <c r="E187" s="8" t="s">
        <v>568</v>
      </c>
      <c r="F187" s="25">
        <v>284607</v>
      </c>
    </row>
    <row r="188" spans="1:6">
      <c r="A188" s="6">
        <v>352</v>
      </c>
      <c r="B188" s="8" t="s">
        <v>234</v>
      </c>
      <c r="D188" s="9">
        <v>4609</v>
      </c>
      <c r="E188" s="8" t="s">
        <v>569</v>
      </c>
      <c r="F188" s="25">
        <v>284609</v>
      </c>
    </row>
    <row r="189" spans="1:6">
      <c r="A189" s="6">
        <v>353</v>
      </c>
      <c r="B189" s="8" t="s">
        <v>235</v>
      </c>
      <c r="D189" s="9">
        <v>4610</v>
      </c>
      <c r="E189" s="8" t="s">
        <v>570</v>
      </c>
      <c r="F189" s="25">
        <v>284610</v>
      </c>
    </row>
    <row r="190" spans="1:6">
      <c r="A190" s="6">
        <v>354</v>
      </c>
      <c r="B190" s="8" t="s">
        <v>236</v>
      </c>
      <c r="D190" s="9">
        <v>4611</v>
      </c>
      <c r="E190" s="8" t="s">
        <v>571</v>
      </c>
      <c r="F190" s="25">
        <v>284611</v>
      </c>
    </row>
    <row r="191" spans="1:6">
      <c r="A191" s="6">
        <v>355</v>
      </c>
      <c r="B191" s="8" t="s">
        <v>237</v>
      </c>
      <c r="D191" s="9">
        <v>4612</v>
      </c>
      <c r="E191" s="8" t="s">
        <v>572</v>
      </c>
      <c r="F191" s="25">
        <v>284612</v>
      </c>
    </row>
    <row r="192" spans="1:6">
      <c r="A192" s="6">
        <v>356</v>
      </c>
      <c r="B192" s="8" t="s">
        <v>238</v>
      </c>
      <c r="D192" s="9">
        <v>4613</v>
      </c>
      <c r="E192" s="8" t="s">
        <v>573</v>
      </c>
      <c r="F192" s="25">
        <v>284613</v>
      </c>
    </row>
    <row r="193" spans="1:6">
      <c r="A193" s="6">
        <v>359</v>
      </c>
      <c r="B193" s="8" t="s">
        <v>239</v>
      </c>
      <c r="D193" s="9">
        <v>4614</v>
      </c>
      <c r="E193" s="8" t="s">
        <v>574</v>
      </c>
      <c r="F193" s="25">
        <v>284614</v>
      </c>
    </row>
    <row r="194" spans="1:6">
      <c r="A194" s="6">
        <v>360</v>
      </c>
      <c r="B194" s="8" t="s">
        <v>240</v>
      </c>
      <c r="D194" s="9">
        <v>4616</v>
      </c>
      <c r="E194" s="8" t="s">
        <v>672</v>
      </c>
      <c r="F194" s="25">
        <v>284616</v>
      </c>
    </row>
    <row r="195" spans="1:6">
      <c r="A195" s="6">
        <v>361</v>
      </c>
      <c r="B195" s="8" t="s">
        <v>241</v>
      </c>
      <c r="D195" s="9">
        <v>4617</v>
      </c>
      <c r="E195" s="8" t="s">
        <v>575</v>
      </c>
      <c r="F195" s="25">
        <v>284617</v>
      </c>
    </row>
    <row r="196" spans="1:6">
      <c r="A196" s="6">
        <v>362</v>
      </c>
      <c r="B196" s="8" t="s">
        <v>242</v>
      </c>
      <c r="D196" s="9">
        <v>4701</v>
      </c>
      <c r="E196" s="8" t="s">
        <v>576</v>
      </c>
      <c r="F196" s="25">
        <v>284701</v>
      </c>
    </row>
    <row r="197" spans="1:6">
      <c r="A197" s="6">
        <v>363</v>
      </c>
      <c r="B197" s="8" t="s">
        <v>243</v>
      </c>
      <c r="D197" s="9">
        <v>4702</v>
      </c>
      <c r="E197" s="8" t="s">
        <v>577</v>
      </c>
      <c r="F197" s="25">
        <v>284702</v>
      </c>
    </row>
    <row r="198" spans="1:6">
      <c r="A198" s="6">
        <v>364</v>
      </c>
      <c r="B198" s="8" t="s">
        <v>244</v>
      </c>
      <c r="D198" s="9">
        <v>4703</v>
      </c>
      <c r="E198" s="8" t="s">
        <v>765</v>
      </c>
      <c r="F198" s="25">
        <v>284703</v>
      </c>
    </row>
    <row r="199" spans="1:6">
      <c r="A199" s="6">
        <v>366</v>
      </c>
      <c r="B199" s="8" t="s">
        <v>245</v>
      </c>
      <c r="D199" s="9">
        <v>4704</v>
      </c>
      <c r="E199" s="8" t="s">
        <v>578</v>
      </c>
      <c r="F199" s="25">
        <v>284704</v>
      </c>
    </row>
    <row r="200" spans="1:6">
      <c r="A200" s="6">
        <v>370</v>
      </c>
      <c r="B200" s="8" t="s">
        <v>246</v>
      </c>
      <c r="D200" s="9">
        <v>4706</v>
      </c>
      <c r="E200" s="8" t="s">
        <v>579</v>
      </c>
      <c r="F200" s="25">
        <v>284706</v>
      </c>
    </row>
    <row r="201" spans="1:6">
      <c r="A201" s="6">
        <v>371</v>
      </c>
      <c r="B201" s="8" t="s">
        <v>247</v>
      </c>
      <c r="D201" s="9">
        <v>4708</v>
      </c>
      <c r="E201" s="8" t="s">
        <v>580</v>
      </c>
      <c r="F201" s="25">
        <v>284708</v>
      </c>
    </row>
    <row r="202" spans="1:6">
      <c r="A202" s="6">
        <v>372</v>
      </c>
      <c r="B202" s="8" t="s">
        <v>248</v>
      </c>
      <c r="D202" s="9">
        <v>4801</v>
      </c>
      <c r="E202" s="8" t="s">
        <v>730</v>
      </c>
      <c r="F202" s="25">
        <v>284801</v>
      </c>
    </row>
    <row r="203" spans="1:6">
      <c r="A203" s="6">
        <v>375</v>
      </c>
      <c r="B203" s="8" t="s">
        <v>249</v>
      </c>
      <c r="D203" s="9">
        <v>4900</v>
      </c>
      <c r="E203" s="8" t="s">
        <v>738</v>
      </c>
      <c r="F203" s="25">
        <v>284900</v>
      </c>
    </row>
    <row r="204" spans="1:6">
      <c r="A204" s="6">
        <v>376</v>
      </c>
      <c r="B204" s="8" t="s">
        <v>250</v>
      </c>
      <c r="D204" s="10"/>
      <c r="E204" s="26"/>
      <c r="F204" s="27"/>
    </row>
    <row r="205" spans="1:6">
      <c r="A205" s="6">
        <v>377</v>
      </c>
      <c r="B205" s="8" t="s">
        <v>251</v>
      </c>
      <c r="D205" s="10"/>
      <c r="E205" s="26"/>
      <c r="F205" s="27"/>
    </row>
    <row r="206" spans="1:6">
      <c r="A206" s="6">
        <v>378</v>
      </c>
      <c r="B206" s="8" t="s">
        <v>252</v>
      </c>
    </row>
    <row r="207" spans="1:6">
      <c r="A207" s="6">
        <v>381</v>
      </c>
      <c r="B207" s="8" t="s">
        <v>253</v>
      </c>
    </row>
    <row r="208" spans="1:6">
      <c r="A208" s="6">
        <v>382</v>
      </c>
      <c r="B208" s="8" t="s">
        <v>254</v>
      </c>
    </row>
    <row r="209" spans="1:2">
      <c r="A209" s="6">
        <v>385</v>
      </c>
      <c r="B209" s="8" t="s">
        <v>255</v>
      </c>
    </row>
    <row r="210" spans="1:2">
      <c r="A210" s="6">
        <v>388</v>
      </c>
      <c r="B210" s="8" t="s">
        <v>256</v>
      </c>
    </row>
    <row r="211" spans="1:2">
      <c r="A211" s="6">
        <v>389</v>
      </c>
      <c r="B211" s="8" t="s">
        <v>257</v>
      </c>
    </row>
    <row r="212" spans="1:2">
      <c r="A212" s="6">
        <v>390</v>
      </c>
      <c r="B212" s="8" t="s">
        <v>258</v>
      </c>
    </row>
    <row r="213" spans="1:2">
      <c r="A213" s="6">
        <v>391</v>
      </c>
      <c r="B213" s="8" t="s">
        <v>259</v>
      </c>
    </row>
    <row r="214" spans="1:2">
      <c r="A214" s="6">
        <v>394</v>
      </c>
      <c r="B214" s="8" t="s">
        <v>260</v>
      </c>
    </row>
    <row r="215" spans="1:2">
      <c r="A215" s="6">
        <v>395</v>
      </c>
      <c r="B215" s="8" t="s">
        <v>261</v>
      </c>
    </row>
    <row r="216" spans="1:2">
      <c r="A216" s="6">
        <v>396</v>
      </c>
      <c r="B216" s="8" t="s">
        <v>262</v>
      </c>
    </row>
    <row r="217" spans="1:2">
      <c r="A217" s="6">
        <v>397</v>
      </c>
      <c r="B217" s="8" t="s">
        <v>263</v>
      </c>
    </row>
    <row r="218" spans="1:2">
      <c r="A218" s="6">
        <v>401</v>
      </c>
      <c r="B218" s="8" t="s">
        <v>264</v>
      </c>
    </row>
    <row r="219" spans="1:2">
      <c r="A219" s="6">
        <v>402</v>
      </c>
      <c r="B219" s="8" t="s">
        <v>710</v>
      </c>
    </row>
    <row r="220" spans="1:2">
      <c r="A220" s="6">
        <v>403</v>
      </c>
      <c r="B220" s="8" t="s">
        <v>756</v>
      </c>
    </row>
    <row r="221" spans="1:2">
      <c r="A221" s="6">
        <v>404</v>
      </c>
      <c r="B221" s="8" t="s">
        <v>265</v>
      </c>
    </row>
    <row r="222" spans="1:2">
      <c r="A222" s="6">
        <v>405</v>
      </c>
      <c r="B222" s="8" t="s">
        <v>266</v>
      </c>
    </row>
    <row r="223" spans="1:2">
      <c r="A223" s="6">
        <v>406</v>
      </c>
      <c r="B223" s="8" t="s">
        <v>757</v>
      </c>
    </row>
    <row r="224" spans="1:2">
      <c r="A224" s="6">
        <v>408</v>
      </c>
      <c r="B224" s="8" t="s">
        <v>267</v>
      </c>
    </row>
    <row r="225" spans="1:2">
      <c r="A225" s="6">
        <v>409</v>
      </c>
      <c r="B225" s="8" t="s">
        <v>268</v>
      </c>
    </row>
    <row r="226" spans="1:2">
      <c r="A226" s="6">
        <v>410</v>
      </c>
      <c r="B226" s="8" t="s">
        <v>269</v>
      </c>
    </row>
    <row r="227" spans="1:2">
      <c r="A227" s="6">
        <v>411</v>
      </c>
      <c r="B227" s="8" t="s">
        <v>711</v>
      </c>
    </row>
    <row r="228" spans="1:2">
      <c r="A228" s="6">
        <v>412</v>
      </c>
      <c r="B228" s="8" t="s">
        <v>270</v>
      </c>
    </row>
    <row r="229" spans="1:2">
      <c r="A229" s="6">
        <v>413</v>
      </c>
      <c r="B229" s="8" t="s">
        <v>271</v>
      </c>
    </row>
    <row r="230" spans="1:2">
      <c r="A230" s="6">
        <v>414</v>
      </c>
      <c r="B230" s="8" t="s">
        <v>272</v>
      </c>
    </row>
    <row r="231" spans="1:2">
      <c r="A231" s="6">
        <v>415</v>
      </c>
      <c r="B231" s="8" t="s">
        <v>273</v>
      </c>
    </row>
    <row r="232" spans="1:2">
      <c r="A232" s="6">
        <v>416</v>
      </c>
      <c r="B232" s="8" t="s">
        <v>274</v>
      </c>
    </row>
    <row r="233" spans="1:2">
      <c r="A233" s="6">
        <v>417</v>
      </c>
      <c r="B233" s="8" t="s">
        <v>758</v>
      </c>
    </row>
    <row r="234" spans="1:2">
      <c r="A234" s="6">
        <v>418</v>
      </c>
      <c r="B234" s="8" t="s">
        <v>275</v>
      </c>
    </row>
    <row r="235" spans="1:2">
      <c r="A235" s="6">
        <v>419</v>
      </c>
      <c r="B235" s="8" t="s">
        <v>276</v>
      </c>
    </row>
    <row r="236" spans="1:2">
      <c r="A236" s="6">
        <v>420</v>
      </c>
      <c r="B236" s="8" t="s">
        <v>759</v>
      </c>
    </row>
    <row r="237" spans="1:2">
      <c r="A237" s="6">
        <v>424</v>
      </c>
      <c r="B237" s="8" t="s">
        <v>277</v>
      </c>
    </row>
    <row r="238" spans="1:2">
      <c r="A238" s="6">
        <v>425</v>
      </c>
      <c r="B238" s="8" t="s">
        <v>278</v>
      </c>
    </row>
    <row r="239" spans="1:2">
      <c r="A239" s="6">
        <v>427</v>
      </c>
      <c r="B239" s="8" t="s">
        <v>279</v>
      </c>
    </row>
    <row r="240" spans="1:2">
      <c r="A240" s="6">
        <v>428</v>
      </c>
      <c r="B240" s="8" t="s">
        <v>280</v>
      </c>
    </row>
    <row r="241" spans="1:2">
      <c r="A241" s="6">
        <v>430</v>
      </c>
      <c r="B241" s="8" t="s">
        <v>281</v>
      </c>
    </row>
    <row r="242" spans="1:2">
      <c r="A242" s="6">
        <v>432</v>
      </c>
      <c r="B242" s="8" t="s">
        <v>282</v>
      </c>
    </row>
    <row r="243" spans="1:2">
      <c r="A243" s="6">
        <v>435</v>
      </c>
      <c r="B243" s="8" t="s">
        <v>712</v>
      </c>
    </row>
    <row r="244" spans="1:2">
      <c r="A244" s="6">
        <v>436</v>
      </c>
      <c r="B244" s="8" t="s">
        <v>283</v>
      </c>
    </row>
    <row r="245" spans="1:2">
      <c r="A245" s="6">
        <v>437</v>
      </c>
      <c r="B245" s="8" t="s">
        <v>284</v>
      </c>
    </row>
    <row r="246" spans="1:2">
      <c r="A246" s="6">
        <v>438</v>
      </c>
      <c r="B246" s="8" t="s">
        <v>285</v>
      </c>
    </row>
    <row r="247" spans="1:2">
      <c r="A247" s="6">
        <v>439</v>
      </c>
      <c r="B247" s="8" t="s">
        <v>286</v>
      </c>
    </row>
    <row r="248" spans="1:2">
      <c r="A248" s="6">
        <v>440</v>
      </c>
      <c r="B248" s="8" t="s">
        <v>287</v>
      </c>
    </row>
    <row r="249" spans="1:2">
      <c r="A249" s="6">
        <v>451</v>
      </c>
      <c r="B249" s="8" t="s">
        <v>696</v>
      </c>
    </row>
    <row r="250" spans="1:2">
      <c r="A250" s="6">
        <v>452</v>
      </c>
      <c r="B250" s="8" t="s">
        <v>760</v>
      </c>
    </row>
    <row r="251" spans="1:2">
      <c r="A251" s="6">
        <v>453</v>
      </c>
      <c r="B251" s="8" t="s">
        <v>713</v>
      </c>
    </row>
    <row r="252" spans="1:2">
      <c r="A252" s="6">
        <v>454</v>
      </c>
      <c r="B252" s="8" t="s">
        <v>288</v>
      </c>
    </row>
    <row r="253" spans="1:2">
      <c r="A253" s="6">
        <v>455</v>
      </c>
      <c r="B253" s="8" t="s">
        <v>289</v>
      </c>
    </row>
    <row r="254" spans="1:2">
      <c r="A254" s="6">
        <v>456</v>
      </c>
      <c r="B254" s="8" t="s">
        <v>290</v>
      </c>
    </row>
    <row r="255" spans="1:2">
      <c r="A255" s="6">
        <v>458</v>
      </c>
      <c r="B255" s="8" t="s">
        <v>291</v>
      </c>
    </row>
    <row r="256" spans="1:2">
      <c r="A256" s="6">
        <v>459</v>
      </c>
      <c r="B256" s="8" t="s">
        <v>292</v>
      </c>
    </row>
    <row r="257" spans="1:2">
      <c r="A257" s="6">
        <v>460</v>
      </c>
      <c r="B257" s="8" t="s">
        <v>293</v>
      </c>
    </row>
    <row r="258" spans="1:2">
      <c r="A258" s="6">
        <v>461</v>
      </c>
      <c r="B258" s="8" t="s">
        <v>294</v>
      </c>
    </row>
    <row r="259" spans="1:2">
      <c r="A259" s="6">
        <v>502</v>
      </c>
      <c r="B259" s="8" t="s">
        <v>295</v>
      </c>
    </row>
    <row r="260" spans="1:2">
      <c r="A260" s="6">
        <v>503</v>
      </c>
      <c r="B260" s="8" t="s">
        <v>296</v>
      </c>
    </row>
    <row r="261" spans="1:2">
      <c r="A261" s="6">
        <v>504</v>
      </c>
      <c r="B261" s="8" t="s">
        <v>297</v>
      </c>
    </row>
    <row r="262" spans="1:2">
      <c r="A262" s="6">
        <v>505</v>
      </c>
      <c r="B262" s="8" t="s">
        <v>298</v>
      </c>
    </row>
    <row r="263" spans="1:2">
      <c r="A263" s="6">
        <v>506</v>
      </c>
      <c r="B263" s="8" t="s">
        <v>299</v>
      </c>
    </row>
    <row r="264" spans="1:2">
      <c r="A264" s="6">
        <v>507</v>
      </c>
      <c r="B264" s="8" t="s">
        <v>300</v>
      </c>
    </row>
    <row r="265" spans="1:2">
      <c r="A265" s="6">
        <v>508</v>
      </c>
      <c r="B265" s="8" t="s">
        <v>301</v>
      </c>
    </row>
    <row r="266" spans="1:2">
      <c r="A266" s="6">
        <v>509</v>
      </c>
      <c r="B266" s="8" t="s">
        <v>302</v>
      </c>
    </row>
    <row r="267" spans="1:2">
      <c r="A267" s="6">
        <v>510</v>
      </c>
      <c r="B267" s="8" t="s">
        <v>303</v>
      </c>
    </row>
    <row r="268" spans="1:2">
      <c r="A268" s="6">
        <v>511</v>
      </c>
      <c r="B268" s="8" t="s">
        <v>304</v>
      </c>
    </row>
    <row r="269" spans="1:2">
      <c r="A269" s="6">
        <v>512</v>
      </c>
      <c r="B269" s="8" t="s">
        <v>714</v>
      </c>
    </row>
    <row r="270" spans="1:2">
      <c r="A270" s="6">
        <v>513</v>
      </c>
      <c r="B270" s="8" t="s">
        <v>305</v>
      </c>
    </row>
    <row r="271" spans="1:2">
      <c r="A271" s="6">
        <v>515</v>
      </c>
      <c r="B271" s="8" t="s">
        <v>306</v>
      </c>
    </row>
    <row r="272" spans="1:2">
      <c r="A272" s="6">
        <v>516</v>
      </c>
      <c r="B272" s="8" t="s">
        <v>307</v>
      </c>
    </row>
    <row r="273" spans="1:2">
      <c r="A273" s="6">
        <v>517</v>
      </c>
      <c r="B273" s="8" t="s">
        <v>308</v>
      </c>
    </row>
    <row r="274" spans="1:2">
      <c r="A274" s="6">
        <v>518</v>
      </c>
      <c r="B274" s="8" t="s">
        <v>309</v>
      </c>
    </row>
    <row r="275" spans="1:2">
      <c r="A275" s="6">
        <v>519</v>
      </c>
      <c r="B275" s="8" t="s">
        <v>310</v>
      </c>
    </row>
    <row r="276" spans="1:2">
      <c r="A276" s="6">
        <v>520</v>
      </c>
      <c r="B276" s="8" t="s">
        <v>311</v>
      </c>
    </row>
    <row r="277" spans="1:2">
      <c r="A277" s="6">
        <v>522</v>
      </c>
      <c r="B277" s="8" t="s">
        <v>312</v>
      </c>
    </row>
    <row r="278" spans="1:2">
      <c r="A278" s="6">
        <v>525</v>
      </c>
      <c r="B278" s="8" t="s">
        <v>313</v>
      </c>
    </row>
    <row r="279" spans="1:2">
      <c r="A279" s="6">
        <v>527</v>
      </c>
      <c r="B279" s="8" t="s">
        <v>314</v>
      </c>
    </row>
    <row r="280" spans="1:2">
      <c r="A280" s="6">
        <v>531</v>
      </c>
      <c r="B280" s="8" t="s">
        <v>315</v>
      </c>
    </row>
    <row r="281" spans="1:2">
      <c r="A281" s="6">
        <v>540</v>
      </c>
      <c r="B281" s="8" t="s">
        <v>316</v>
      </c>
    </row>
    <row r="282" spans="1:2">
      <c r="A282" s="6">
        <v>541</v>
      </c>
      <c r="B282" s="8" t="s">
        <v>317</v>
      </c>
    </row>
    <row r="283" spans="1:2">
      <c r="A283" s="6">
        <v>601</v>
      </c>
      <c r="B283" s="8" t="s">
        <v>318</v>
      </c>
    </row>
    <row r="284" spans="1:2">
      <c r="A284" s="6">
        <v>602</v>
      </c>
      <c r="B284" s="8" t="s">
        <v>319</v>
      </c>
    </row>
    <row r="285" spans="1:2">
      <c r="A285" s="6">
        <v>603</v>
      </c>
      <c r="B285" s="8" t="s">
        <v>320</v>
      </c>
    </row>
    <row r="286" spans="1:2">
      <c r="A286" s="6">
        <v>604</v>
      </c>
      <c r="B286" s="8" t="s">
        <v>761</v>
      </c>
    </row>
    <row r="287" spans="1:2">
      <c r="A287" s="6">
        <v>605</v>
      </c>
      <c r="B287" s="8" t="s">
        <v>321</v>
      </c>
    </row>
    <row r="288" spans="1:2">
      <c r="A288" s="6">
        <v>606</v>
      </c>
      <c r="B288" s="8" t="s">
        <v>322</v>
      </c>
    </row>
    <row r="289" spans="1:2">
      <c r="A289" s="6">
        <v>607</v>
      </c>
      <c r="B289" s="8" t="s">
        <v>323</v>
      </c>
    </row>
    <row r="290" spans="1:2">
      <c r="A290" s="6">
        <v>608</v>
      </c>
      <c r="B290" s="8" t="s">
        <v>324</v>
      </c>
    </row>
    <row r="291" spans="1:2">
      <c r="A291" s="6">
        <v>609</v>
      </c>
      <c r="B291" s="8" t="s">
        <v>325</v>
      </c>
    </row>
    <row r="292" spans="1:2">
      <c r="A292" s="6">
        <v>621</v>
      </c>
      <c r="B292" s="8" t="s">
        <v>326</v>
      </c>
    </row>
    <row r="293" spans="1:2">
      <c r="A293" s="6">
        <v>622</v>
      </c>
      <c r="B293" s="8" t="s">
        <v>327</v>
      </c>
    </row>
    <row r="294" spans="1:2">
      <c r="A294" s="6">
        <v>627</v>
      </c>
      <c r="B294" s="8" t="s">
        <v>328</v>
      </c>
    </row>
    <row r="295" spans="1:2">
      <c r="A295" s="6">
        <v>628</v>
      </c>
      <c r="B295" s="8" t="s">
        <v>329</v>
      </c>
    </row>
    <row r="296" spans="1:2">
      <c r="A296" s="6">
        <v>641</v>
      </c>
      <c r="B296" s="8" t="s">
        <v>330</v>
      </c>
    </row>
    <row r="297" spans="1:2">
      <c r="A297" s="6">
        <v>642</v>
      </c>
      <c r="B297" s="8" t="s">
        <v>331</v>
      </c>
    </row>
    <row r="298" spans="1:2">
      <c r="A298" s="6">
        <v>644</v>
      </c>
      <c r="B298" s="8" t="s">
        <v>332</v>
      </c>
    </row>
    <row r="299" spans="1:2">
      <c r="A299" s="6">
        <v>648</v>
      </c>
      <c r="B299" s="8" t="s">
        <v>333</v>
      </c>
    </row>
    <row r="300" spans="1:2">
      <c r="A300" s="6">
        <v>651</v>
      </c>
      <c r="B300" s="8" t="s">
        <v>334</v>
      </c>
    </row>
    <row r="301" spans="1:2">
      <c r="A301" s="6">
        <v>653</v>
      </c>
      <c r="B301" s="8" t="s">
        <v>335</v>
      </c>
    </row>
    <row r="302" spans="1:2">
      <c r="A302" s="6">
        <v>700</v>
      </c>
      <c r="B302" s="8" t="s">
        <v>336</v>
      </c>
    </row>
    <row r="303" spans="1:2">
      <c r="A303" s="6">
        <v>702</v>
      </c>
      <c r="B303" s="8" t="s">
        <v>337</v>
      </c>
    </row>
    <row r="304" spans="1:2">
      <c r="A304" s="6">
        <v>704</v>
      </c>
      <c r="B304" s="8" t="s">
        <v>338</v>
      </c>
    </row>
    <row r="305" spans="1:2">
      <c r="A305" s="6">
        <v>710</v>
      </c>
      <c r="B305" s="8" t="s">
        <v>339</v>
      </c>
    </row>
    <row r="306" spans="1:2">
      <c r="A306" s="6">
        <v>720</v>
      </c>
      <c r="B306" s="8" t="s">
        <v>340</v>
      </c>
    </row>
    <row r="307" spans="1:2">
      <c r="A307" s="6">
        <v>722</v>
      </c>
      <c r="B307" s="8" t="s">
        <v>341</v>
      </c>
    </row>
    <row r="308" spans="1:2">
      <c r="A308" s="6">
        <v>724</v>
      </c>
      <c r="B308" s="8" t="s">
        <v>342</v>
      </c>
    </row>
    <row r="309" spans="1:2">
      <c r="A309" s="6">
        <v>736</v>
      </c>
      <c r="B309" s="8" t="s">
        <v>762</v>
      </c>
    </row>
    <row r="310" spans="1:2">
      <c r="A310" s="6">
        <v>740</v>
      </c>
      <c r="B310" s="8" t="s">
        <v>343</v>
      </c>
    </row>
    <row r="311" spans="1:2">
      <c r="A311" s="6">
        <v>742</v>
      </c>
      <c r="B311" s="8" t="s">
        <v>344</v>
      </c>
    </row>
    <row r="312" spans="1:2">
      <c r="A312" s="6">
        <v>744</v>
      </c>
      <c r="B312" s="8" t="s">
        <v>345</v>
      </c>
    </row>
    <row r="313" spans="1:2">
      <c r="A313" s="6">
        <v>801</v>
      </c>
      <c r="B313" s="8" t="s">
        <v>346</v>
      </c>
    </row>
    <row r="314" spans="1:2">
      <c r="A314" s="6">
        <v>802</v>
      </c>
      <c r="B314" s="8" t="s">
        <v>347</v>
      </c>
    </row>
    <row r="315" spans="1:2">
      <c r="A315" s="6">
        <v>804</v>
      </c>
      <c r="B315" s="8" t="s">
        <v>348</v>
      </c>
    </row>
    <row r="316" spans="1:2">
      <c r="A316" s="6">
        <v>806</v>
      </c>
      <c r="B316" s="8" t="s">
        <v>349</v>
      </c>
    </row>
    <row r="317" spans="1:2">
      <c r="A317" s="6">
        <v>810</v>
      </c>
      <c r="B317" s="8" t="s">
        <v>350</v>
      </c>
    </row>
    <row r="318" spans="1:2">
      <c r="A318" s="6">
        <v>811</v>
      </c>
      <c r="B318" s="8" t="s">
        <v>351</v>
      </c>
    </row>
    <row r="319" spans="1:2">
      <c r="A319" s="6">
        <v>812</v>
      </c>
      <c r="B319" s="8" t="s">
        <v>352</v>
      </c>
    </row>
    <row r="320" spans="1:2">
      <c r="A320" s="6">
        <v>815</v>
      </c>
      <c r="B320" s="8" t="s">
        <v>353</v>
      </c>
    </row>
    <row r="321" spans="1:2">
      <c r="A321" s="6">
        <v>818</v>
      </c>
      <c r="B321" s="8" t="s">
        <v>354</v>
      </c>
    </row>
    <row r="322" spans="1:2">
      <c r="A322" s="6">
        <v>819</v>
      </c>
      <c r="B322" s="8" t="s">
        <v>355</v>
      </c>
    </row>
    <row r="323" spans="1:2">
      <c r="A323" s="6">
        <v>822</v>
      </c>
      <c r="B323" s="8" t="s">
        <v>356</v>
      </c>
    </row>
    <row r="324" spans="1:2">
      <c r="A324" s="6">
        <v>825</v>
      </c>
      <c r="B324" s="8" t="s">
        <v>357</v>
      </c>
    </row>
    <row r="325" spans="1:2">
      <c r="A325" s="6">
        <v>829</v>
      </c>
      <c r="B325" s="8" t="s">
        <v>358</v>
      </c>
    </row>
    <row r="326" spans="1:2">
      <c r="A326" s="6">
        <v>834</v>
      </c>
      <c r="B326" s="8" t="s">
        <v>359</v>
      </c>
    </row>
    <row r="327" spans="1:2">
      <c r="A327" s="6">
        <v>839</v>
      </c>
      <c r="B327" s="8" t="s">
        <v>360</v>
      </c>
    </row>
    <row r="328" spans="1:2">
      <c r="A328" s="6">
        <v>840</v>
      </c>
      <c r="B328" s="8" t="s">
        <v>361</v>
      </c>
    </row>
    <row r="329" spans="1:2">
      <c r="A329" s="6">
        <v>842</v>
      </c>
      <c r="B329" s="8" t="s">
        <v>362</v>
      </c>
    </row>
    <row r="330" spans="1:2">
      <c r="A330" s="6">
        <v>843</v>
      </c>
      <c r="B330" s="8" t="s">
        <v>363</v>
      </c>
    </row>
    <row r="331" spans="1:2">
      <c r="A331" s="6">
        <v>844</v>
      </c>
      <c r="B331" s="8" t="s">
        <v>364</v>
      </c>
    </row>
    <row r="332" spans="1:2">
      <c r="A332" s="6">
        <v>845</v>
      </c>
      <c r="B332" s="8" t="s">
        <v>365</v>
      </c>
    </row>
    <row r="333" spans="1:2">
      <c r="A333" s="6">
        <v>846</v>
      </c>
      <c r="B333" s="8" t="s">
        <v>366</v>
      </c>
    </row>
    <row r="334" spans="1:2">
      <c r="A334" s="6">
        <v>852</v>
      </c>
      <c r="B334" s="8" t="s">
        <v>367</v>
      </c>
    </row>
    <row r="335" spans="1:2">
      <c r="A335" s="6">
        <v>854</v>
      </c>
      <c r="B335" s="8" t="s">
        <v>368</v>
      </c>
    </row>
    <row r="336" spans="1:2">
      <c r="A336" s="6">
        <v>855</v>
      </c>
      <c r="B336" s="8" t="s">
        <v>763</v>
      </c>
    </row>
    <row r="337" spans="1:2">
      <c r="A337" s="6">
        <v>856</v>
      </c>
      <c r="B337" s="8" t="s">
        <v>764</v>
      </c>
    </row>
    <row r="338" spans="1:2">
      <c r="A338" s="6">
        <v>901</v>
      </c>
      <c r="B338" s="8" t="s">
        <v>766</v>
      </c>
    </row>
    <row r="339" spans="1:2">
      <c r="A339" s="6">
        <v>902</v>
      </c>
      <c r="B339" s="8" t="s">
        <v>767</v>
      </c>
    </row>
    <row r="340" spans="1:2">
      <c r="A340" s="6">
        <v>903</v>
      </c>
      <c r="B340" s="8" t="s">
        <v>768</v>
      </c>
    </row>
    <row r="341" spans="1:2">
      <c r="A341" s="6">
        <v>904</v>
      </c>
      <c r="B341" s="8" t="s">
        <v>769</v>
      </c>
    </row>
    <row r="342" spans="1:2">
      <c r="A342" s="6">
        <v>905</v>
      </c>
      <c r="B342" s="8" t="s">
        <v>770</v>
      </c>
    </row>
    <row r="343" spans="1:2">
      <c r="A343" s="6">
        <v>906</v>
      </c>
      <c r="B343" s="8" t="s">
        <v>771</v>
      </c>
    </row>
    <row r="344" spans="1:2">
      <c r="A344" s="6">
        <v>907</v>
      </c>
      <c r="B344" s="8" t="s">
        <v>772</v>
      </c>
    </row>
    <row r="345" spans="1:2">
      <c r="A345" s="6">
        <v>908</v>
      </c>
      <c r="B345" s="8" t="s">
        <v>773</v>
      </c>
    </row>
    <row r="346" spans="1:2">
      <c r="A346" s="6">
        <v>909</v>
      </c>
      <c r="B346" s="8" t="s">
        <v>774</v>
      </c>
    </row>
    <row r="347" spans="1:2">
      <c r="A347" s="6">
        <v>910</v>
      </c>
      <c r="B347" s="8" t="s">
        <v>775</v>
      </c>
    </row>
    <row r="348" spans="1:2">
      <c r="A348" s="6">
        <v>911</v>
      </c>
      <c r="B348" s="8" t="s">
        <v>776</v>
      </c>
    </row>
    <row r="349" spans="1:2">
      <c r="A349" s="6">
        <v>912</v>
      </c>
      <c r="B349" s="8" t="s">
        <v>777</v>
      </c>
    </row>
    <row r="350" spans="1:2">
      <c r="A350" s="6">
        <v>999</v>
      </c>
      <c r="B350" s="8" t="s">
        <v>738</v>
      </c>
    </row>
    <row r="351" spans="1:2">
      <c r="A351" s="6"/>
      <c r="B351" s="8"/>
    </row>
  </sheetData>
  <sheetProtection selectLockedCells="1"/>
  <sortState xmlns:xlrd2="http://schemas.microsoft.com/office/spreadsheetml/2017/richdata2" ref="A2:B351">
    <sortCondition ref="A2:A351"/>
  </sortState>
  <phoneticPr fontId="1"/>
  <pageMargins left="0.75" right="0.75" top="1" bottom="1" header="0.51200000000000001" footer="0.51200000000000001"/>
  <pageSetup paperSize="9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6"/>
  <sheetViews>
    <sheetView workbookViewId="0">
      <selection activeCell="A32" sqref="A32:XFD33"/>
    </sheetView>
  </sheetViews>
  <sheetFormatPr defaultColWidth="9" defaultRowHeight="13.2"/>
  <cols>
    <col min="1" max="1" width="12.21875" style="2" customWidth="1"/>
    <col min="2" max="2" width="9" style="2"/>
    <col min="3" max="3" width="12.21875" style="2" customWidth="1"/>
    <col min="4" max="16384" width="9" style="2"/>
  </cols>
  <sheetData>
    <row r="1" spans="1:4" ht="13.5" customHeight="1">
      <c r="A1" s="3" t="s">
        <v>25</v>
      </c>
      <c r="B1" s="3" t="s">
        <v>65</v>
      </c>
      <c r="C1" s="3" t="s">
        <v>25</v>
      </c>
    </row>
    <row r="2" spans="1:4">
      <c r="A2" s="5" t="s">
        <v>26</v>
      </c>
      <c r="B2" s="4">
        <v>50</v>
      </c>
      <c r="C2" s="5" t="s">
        <v>26</v>
      </c>
      <c r="D2" s="2" t="s">
        <v>599</v>
      </c>
    </row>
    <row r="3" spans="1:4">
      <c r="A3" s="5" t="s">
        <v>27</v>
      </c>
      <c r="B3" s="4">
        <v>51</v>
      </c>
      <c r="C3" s="5" t="s">
        <v>27</v>
      </c>
      <c r="D3" s="2" t="s">
        <v>600</v>
      </c>
    </row>
    <row r="4" spans="1:4">
      <c r="A4" s="5" t="s">
        <v>66</v>
      </c>
      <c r="B4" s="4">
        <v>52</v>
      </c>
      <c r="C4" s="5" t="s">
        <v>66</v>
      </c>
      <c r="D4" s="2" t="s">
        <v>601</v>
      </c>
    </row>
    <row r="5" spans="1:4">
      <c r="A5" s="5" t="s">
        <v>28</v>
      </c>
      <c r="B5" s="4">
        <v>53</v>
      </c>
      <c r="C5" s="5" t="s">
        <v>28</v>
      </c>
      <c r="D5" s="2" t="s">
        <v>602</v>
      </c>
    </row>
    <row r="6" spans="1:4">
      <c r="A6" s="5" t="s">
        <v>29</v>
      </c>
      <c r="B6" s="4">
        <v>54</v>
      </c>
      <c r="C6" s="5" t="s">
        <v>29</v>
      </c>
      <c r="D6" s="2" t="s">
        <v>603</v>
      </c>
    </row>
    <row r="7" spans="1:4">
      <c r="A7" s="5" t="s">
        <v>30</v>
      </c>
      <c r="B7" s="4">
        <v>55</v>
      </c>
      <c r="C7" s="5" t="s">
        <v>30</v>
      </c>
      <c r="D7" s="2" t="s">
        <v>604</v>
      </c>
    </row>
    <row r="8" spans="1:4">
      <c r="A8" s="5" t="s">
        <v>31</v>
      </c>
      <c r="B8" s="4">
        <v>56</v>
      </c>
      <c r="C8" s="5" t="s">
        <v>31</v>
      </c>
      <c r="D8" s="2" t="s">
        <v>605</v>
      </c>
    </row>
    <row r="9" spans="1:4">
      <c r="A9" s="5" t="s">
        <v>32</v>
      </c>
      <c r="B9" s="4">
        <v>58</v>
      </c>
      <c r="C9" s="5" t="s">
        <v>32</v>
      </c>
      <c r="D9" s="2" t="s">
        <v>606</v>
      </c>
    </row>
    <row r="10" spans="1:4">
      <c r="A10" s="5" t="s">
        <v>33</v>
      </c>
      <c r="B10" s="4">
        <v>59</v>
      </c>
      <c r="C10" s="5" t="s">
        <v>33</v>
      </c>
      <c r="D10" s="2" t="s">
        <v>607</v>
      </c>
    </row>
    <row r="11" spans="1:4">
      <c r="A11" s="5" t="s">
        <v>34</v>
      </c>
      <c r="B11" s="4">
        <v>60</v>
      </c>
      <c r="C11" s="5" t="s">
        <v>34</v>
      </c>
      <c r="D11" s="2" t="s">
        <v>608</v>
      </c>
    </row>
    <row r="12" spans="1:4">
      <c r="A12" s="5" t="s">
        <v>35</v>
      </c>
      <c r="B12" s="4">
        <v>61</v>
      </c>
      <c r="C12" s="5" t="s">
        <v>35</v>
      </c>
      <c r="D12" s="2" t="s">
        <v>609</v>
      </c>
    </row>
    <row r="13" spans="1:4">
      <c r="A13" s="5" t="s">
        <v>36</v>
      </c>
      <c r="B13" s="4">
        <v>62</v>
      </c>
      <c r="C13" s="5" t="s">
        <v>36</v>
      </c>
      <c r="D13" s="2" t="s">
        <v>610</v>
      </c>
    </row>
    <row r="14" spans="1:4">
      <c r="A14" s="5" t="s">
        <v>67</v>
      </c>
      <c r="B14" s="4">
        <v>64</v>
      </c>
      <c r="C14" s="5" t="s">
        <v>67</v>
      </c>
      <c r="D14" s="2" t="s">
        <v>611</v>
      </c>
    </row>
    <row r="15" spans="1:4">
      <c r="A15" s="5" t="s">
        <v>37</v>
      </c>
      <c r="B15" s="4">
        <v>65</v>
      </c>
      <c r="C15" s="5" t="s">
        <v>37</v>
      </c>
      <c r="D15" s="2" t="s">
        <v>612</v>
      </c>
    </row>
    <row r="16" spans="1:4">
      <c r="A16" s="5" t="s">
        <v>38</v>
      </c>
      <c r="B16" s="4">
        <v>66</v>
      </c>
      <c r="C16" s="5" t="s">
        <v>38</v>
      </c>
      <c r="D16" s="2" t="s">
        <v>613</v>
      </c>
    </row>
    <row r="17" spans="1:4">
      <c r="A17" s="5" t="s">
        <v>39</v>
      </c>
      <c r="B17" s="4">
        <v>67</v>
      </c>
      <c r="C17" s="5" t="s">
        <v>39</v>
      </c>
      <c r="D17" s="2" t="s">
        <v>614</v>
      </c>
    </row>
    <row r="18" spans="1:4">
      <c r="A18" s="5" t="s">
        <v>670</v>
      </c>
      <c r="B18" s="4">
        <v>68</v>
      </c>
      <c r="C18" s="5" t="s">
        <v>670</v>
      </c>
      <c r="D18" s="2" t="s">
        <v>671</v>
      </c>
    </row>
    <row r="19" spans="1:4">
      <c r="A19" s="5" t="s">
        <v>40</v>
      </c>
      <c r="B19" s="4">
        <v>69</v>
      </c>
      <c r="C19" s="5" t="s">
        <v>40</v>
      </c>
      <c r="D19" s="2" t="s">
        <v>615</v>
      </c>
    </row>
    <row r="20" spans="1:4">
      <c r="A20" s="5" t="s">
        <v>41</v>
      </c>
      <c r="B20" s="4">
        <v>71</v>
      </c>
      <c r="C20" s="5" t="s">
        <v>41</v>
      </c>
      <c r="D20" s="2" t="s">
        <v>616</v>
      </c>
    </row>
    <row r="21" spans="1:4">
      <c r="A21" s="5" t="s">
        <v>42</v>
      </c>
      <c r="B21" s="4">
        <v>72</v>
      </c>
      <c r="C21" s="5" t="s">
        <v>42</v>
      </c>
      <c r="D21" s="2" t="s">
        <v>617</v>
      </c>
    </row>
    <row r="22" spans="1:4">
      <c r="A22" s="5" t="s">
        <v>68</v>
      </c>
      <c r="B22" s="4">
        <v>73</v>
      </c>
      <c r="C22" s="5" t="s">
        <v>68</v>
      </c>
      <c r="D22" s="2" t="s">
        <v>618</v>
      </c>
    </row>
    <row r="23" spans="1:4">
      <c r="A23" s="5" t="s">
        <v>43</v>
      </c>
      <c r="B23" s="4">
        <v>74</v>
      </c>
      <c r="C23" s="5" t="s">
        <v>43</v>
      </c>
      <c r="D23" s="2" t="s">
        <v>619</v>
      </c>
    </row>
    <row r="24" spans="1:4">
      <c r="A24" s="5" t="s">
        <v>44</v>
      </c>
      <c r="B24" s="4">
        <v>75</v>
      </c>
      <c r="C24" s="5" t="s">
        <v>44</v>
      </c>
      <c r="D24" s="2" t="s">
        <v>620</v>
      </c>
    </row>
    <row r="25" spans="1:4">
      <c r="A25" s="5" t="s">
        <v>45</v>
      </c>
      <c r="B25" s="4">
        <v>76</v>
      </c>
      <c r="C25" s="5" t="s">
        <v>45</v>
      </c>
      <c r="D25" s="2" t="s">
        <v>621</v>
      </c>
    </row>
    <row r="26" spans="1:4">
      <c r="A26" s="5" t="s">
        <v>46</v>
      </c>
      <c r="B26" s="4">
        <v>77</v>
      </c>
      <c r="C26" s="5" t="s">
        <v>46</v>
      </c>
      <c r="D26" s="2" t="s">
        <v>622</v>
      </c>
    </row>
    <row r="27" spans="1:4">
      <c r="A27" s="5" t="s">
        <v>47</v>
      </c>
      <c r="B27" s="4">
        <v>78</v>
      </c>
      <c r="C27" s="5" t="s">
        <v>47</v>
      </c>
      <c r="D27" s="2" t="s">
        <v>623</v>
      </c>
    </row>
    <row r="28" spans="1:4">
      <c r="A28" s="5" t="s">
        <v>48</v>
      </c>
      <c r="B28" s="4">
        <v>79</v>
      </c>
      <c r="C28" s="5" t="s">
        <v>48</v>
      </c>
      <c r="D28" s="2" t="s">
        <v>624</v>
      </c>
    </row>
    <row r="29" spans="1:4">
      <c r="A29" s="5" t="s">
        <v>736</v>
      </c>
      <c r="B29" s="4">
        <v>80</v>
      </c>
      <c r="C29" s="5" t="s">
        <v>736</v>
      </c>
      <c r="D29" s="2" t="s">
        <v>737</v>
      </c>
    </row>
    <row r="30" spans="1:4">
      <c r="A30" s="5" t="s">
        <v>49</v>
      </c>
      <c r="B30" s="4">
        <v>81</v>
      </c>
      <c r="C30" s="5" t="s">
        <v>49</v>
      </c>
      <c r="D30" s="2" t="s">
        <v>625</v>
      </c>
    </row>
    <row r="31" spans="1:4">
      <c r="A31" s="5" t="s">
        <v>50</v>
      </c>
      <c r="B31" s="4">
        <v>82</v>
      </c>
      <c r="C31" s="5" t="s">
        <v>50</v>
      </c>
      <c r="D31" s="2" t="s">
        <v>626</v>
      </c>
    </row>
    <row r="32" spans="1:4">
      <c r="A32" s="5" t="s">
        <v>69</v>
      </c>
      <c r="B32" s="4">
        <v>85</v>
      </c>
      <c r="C32" s="5" t="s">
        <v>69</v>
      </c>
      <c r="D32" s="2" t="s">
        <v>627</v>
      </c>
    </row>
    <row r="33" spans="1:4">
      <c r="A33" s="5" t="s">
        <v>51</v>
      </c>
      <c r="B33" s="4">
        <v>86</v>
      </c>
      <c r="C33" s="5" t="s">
        <v>51</v>
      </c>
      <c r="D33" s="2" t="s">
        <v>628</v>
      </c>
    </row>
    <row r="34" spans="1:4">
      <c r="A34" s="5" t="s">
        <v>52</v>
      </c>
      <c r="B34" s="4">
        <v>87</v>
      </c>
      <c r="C34" s="5" t="s">
        <v>52</v>
      </c>
      <c r="D34" s="2" t="s">
        <v>629</v>
      </c>
    </row>
    <row r="35" spans="1:4">
      <c r="A35" s="5" t="s">
        <v>53</v>
      </c>
      <c r="B35" s="4">
        <v>88</v>
      </c>
      <c r="C35" s="5" t="s">
        <v>53</v>
      </c>
      <c r="D35" s="2" t="s">
        <v>630</v>
      </c>
    </row>
    <row r="36" spans="1:4">
      <c r="A36" s="5" t="s">
        <v>54</v>
      </c>
      <c r="B36" s="4">
        <v>89</v>
      </c>
      <c r="C36" s="5" t="s">
        <v>54</v>
      </c>
      <c r="D36" s="2" t="s">
        <v>631</v>
      </c>
    </row>
    <row r="37" spans="1:4">
      <c r="A37" s="5" t="s">
        <v>55</v>
      </c>
      <c r="B37" s="4">
        <v>90</v>
      </c>
      <c r="C37" s="5" t="s">
        <v>55</v>
      </c>
      <c r="D37" s="2" t="s">
        <v>632</v>
      </c>
    </row>
    <row r="38" spans="1:4">
      <c r="A38" s="5" t="s">
        <v>56</v>
      </c>
      <c r="B38" s="4">
        <v>91</v>
      </c>
      <c r="C38" s="5" t="s">
        <v>56</v>
      </c>
      <c r="D38" s="2" t="s">
        <v>633</v>
      </c>
    </row>
    <row r="39" spans="1:4">
      <c r="A39" s="5" t="s">
        <v>57</v>
      </c>
      <c r="B39" s="4">
        <v>92</v>
      </c>
      <c r="C39" s="5" t="s">
        <v>57</v>
      </c>
      <c r="D39" s="2" t="s">
        <v>634</v>
      </c>
    </row>
    <row r="40" spans="1:4">
      <c r="A40" s="5" t="s">
        <v>58</v>
      </c>
      <c r="B40" s="4">
        <v>93</v>
      </c>
      <c r="C40" s="5" t="s">
        <v>58</v>
      </c>
      <c r="D40" s="2" t="s">
        <v>635</v>
      </c>
    </row>
    <row r="41" spans="1:4">
      <c r="A41" s="5" t="s">
        <v>59</v>
      </c>
      <c r="B41" s="4">
        <v>94</v>
      </c>
      <c r="C41" s="5" t="s">
        <v>59</v>
      </c>
      <c r="D41" s="2" t="s">
        <v>636</v>
      </c>
    </row>
    <row r="42" spans="1:4">
      <c r="A42" s="5" t="s">
        <v>60</v>
      </c>
      <c r="B42" s="4">
        <v>95</v>
      </c>
      <c r="C42" s="5" t="s">
        <v>60</v>
      </c>
      <c r="D42" s="2" t="s">
        <v>637</v>
      </c>
    </row>
    <row r="43" spans="1:4">
      <c r="A43" s="5" t="s">
        <v>61</v>
      </c>
      <c r="B43" s="4">
        <v>96</v>
      </c>
      <c r="C43" s="5" t="s">
        <v>61</v>
      </c>
      <c r="D43" s="2" t="s">
        <v>638</v>
      </c>
    </row>
    <row r="44" spans="1:4">
      <c r="A44" s="5" t="s">
        <v>62</v>
      </c>
      <c r="B44" s="4">
        <v>97</v>
      </c>
      <c r="C44" s="5" t="s">
        <v>62</v>
      </c>
      <c r="D44" s="2" t="s">
        <v>639</v>
      </c>
    </row>
    <row r="45" spans="1:4">
      <c r="A45" s="5" t="s">
        <v>63</v>
      </c>
      <c r="B45" s="4">
        <v>98</v>
      </c>
      <c r="C45" s="5" t="s">
        <v>63</v>
      </c>
      <c r="D45" s="2" t="s">
        <v>640</v>
      </c>
    </row>
    <row r="46" spans="1:4">
      <c r="A46" s="5" t="s">
        <v>64</v>
      </c>
      <c r="B46" s="4">
        <v>99</v>
      </c>
      <c r="C46" s="5" t="s">
        <v>64</v>
      </c>
      <c r="D46" s="2" t="s">
        <v>641</v>
      </c>
    </row>
  </sheetData>
  <sheetProtection selectLockedCells="1"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注意事項</vt:lpstr>
      <vt:lpstr>男子申込</vt:lpstr>
      <vt:lpstr>女子申込</vt:lpstr>
      <vt:lpstr>jh_code</vt:lpstr>
      <vt:lpstr>g_code</vt:lpstr>
      <vt:lpstr>G_code</vt:lpstr>
      <vt:lpstr>女子申込!Print_Area</vt:lpstr>
      <vt:lpstr>男子申込!Print_Area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保孝 大塚</cp:lastModifiedBy>
  <cp:lastPrinted>2021-04-14T20:24:47Z</cp:lastPrinted>
  <dcterms:created xsi:type="dcterms:W3CDTF">2009-02-12T23:40:28Z</dcterms:created>
  <dcterms:modified xsi:type="dcterms:W3CDTF">2025-03-30T01:04:43Z</dcterms:modified>
</cp:coreProperties>
</file>